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lemson-my.sharepoint.com/personal/nielsr_clemson_edu/Documents/FOS First semester/TOOLS for website/"/>
    </mc:Choice>
  </mc:AlternateContent>
  <xr:revisionPtr revIDLastSave="0" documentId="8_{43D604B4-BB36-49B2-9F27-DA8C09A87A9C}" xr6:coauthVersionLast="47" xr6:coauthVersionMax="47" xr10:uidLastSave="{00000000-0000-0000-0000-000000000000}"/>
  <bookViews>
    <workbookView xWindow="-108" yWindow="-108" windowWidth="23256" windowHeight="13896" activeTab="7" xr2:uid="{00000000-000D-0000-FFFF-FFFF00000000}"/>
  </bookViews>
  <sheets>
    <sheet name="GPA Calculator" sheetId="9" r:id="rId1"/>
    <sheet name="Class 1" sheetId="1" r:id="rId2"/>
    <sheet name="Class 2" sheetId="2" r:id="rId3"/>
    <sheet name="Class 3" sheetId="3" r:id="rId4"/>
    <sheet name="Class 4" sheetId="4" r:id="rId5"/>
    <sheet name="Class 5" sheetId="5" r:id="rId6"/>
    <sheet name="Class 6" sheetId="6" r:id="rId7"/>
    <sheet name="Class 7" sheetId="7" r:id="rId8"/>
    <sheet name="Class 8" sheetId="8" r:id="rId9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8" i="8" l="1"/>
  <c r="AH18" i="8"/>
  <c r="AA18" i="8"/>
  <c r="T18" i="8"/>
  <c r="M18" i="8"/>
  <c r="F18" i="8"/>
  <c r="AO17" i="8"/>
  <c r="AH17" i="8"/>
  <c r="AA17" i="8"/>
  <c r="T17" i="8"/>
  <c r="M17" i="8"/>
  <c r="F17" i="8"/>
  <c r="AO16" i="8"/>
  <c r="AH16" i="8"/>
  <c r="AA16" i="8"/>
  <c r="T16" i="8"/>
  <c r="M16" i="8"/>
  <c r="F16" i="8"/>
  <c r="AO15" i="8"/>
  <c r="AH15" i="8"/>
  <c r="AA15" i="8"/>
  <c r="T15" i="8"/>
  <c r="M15" i="8"/>
  <c r="F15" i="8"/>
  <c r="AR7" i="8"/>
  <c r="AV7" i="8" s="1"/>
  <c r="AZ2" i="8" s="1"/>
  <c r="D22" i="9" s="1"/>
  <c r="AK7" i="8"/>
  <c r="AD7" i="8"/>
  <c r="W7" i="8"/>
  <c r="P7" i="8"/>
  <c r="I7" i="8"/>
  <c r="B7" i="8"/>
  <c r="AO6" i="8"/>
  <c r="AK6" i="8"/>
  <c r="AH6" i="8"/>
  <c r="AD6" i="8"/>
  <c r="AA6" i="8"/>
  <c r="W6" i="8"/>
  <c r="T6" i="8"/>
  <c r="P6" i="8"/>
  <c r="M6" i="8"/>
  <c r="I6" i="8"/>
  <c r="F6" i="8"/>
  <c r="B6" i="8"/>
  <c r="AK5" i="8"/>
  <c r="AD5" i="8"/>
  <c r="W5" i="8"/>
  <c r="P5" i="8"/>
  <c r="I5" i="8"/>
  <c r="B5" i="8"/>
  <c r="AO18" i="7"/>
  <c r="AH18" i="7"/>
  <c r="AA18" i="7"/>
  <c r="T18" i="7"/>
  <c r="M18" i="7"/>
  <c r="F18" i="7"/>
  <c r="AO17" i="7"/>
  <c r="AH17" i="7"/>
  <c r="AA17" i="7"/>
  <c r="T17" i="7"/>
  <c r="M17" i="7"/>
  <c r="F17" i="7"/>
  <c r="AO16" i="7"/>
  <c r="AH16" i="7"/>
  <c r="AA16" i="7"/>
  <c r="T16" i="7"/>
  <c r="M16" i="7"/>
  <c r="F16" i="7"/>
  <c r="AO15" i="7"/>
  <c r="AH15" i="7"/>
  <c r="AA15" i="7"/>
  <c r="T15" i="7"/>
  <c r="M15" i="7"/>
  <c r="F15" i="7"/>
  <c r="AR7" i="7"/>
  <c r="AZ1" i="7" s="1"/>
  <c r="C21" i="9" s="1"/>
  <c r="AK7" i="7"/>
  <c r="AD7" i="7"/>
  <c r="W7" i="7"/>
  <c r="P7" i="7"/>
  <c r="I7" i="7"/>
  <c r="B7" i="7"/>
  <c r="AO6" i="7"/>
  <c r="AK6" i="7"/>
  <c r="AH6" i="7"/>
  <c r="AD6" i="7"/>
  <c r="AA6" i="7"/>
  <c r="W6" i="7"/>
  <c r="T6" i="7"/>
  <c r="P6" i="7"/>
  <c r="M6" i="7"/>
  <c r="I6" i="7"/>
  <c r="F6" i="7"/>
  <c r="B6" i="7"/>
  <c r="AK5" i="7"/>
  <c r="AD5" i="7"/>
  <c r="W5" i="7"/>
  <c r="P5" i="7"/>
  <c r="I5" i="7"/>
  <c r="B5" i="7"/>
  <c r="AO18" i="6"/>
  <c r="AH18" i="6"/>
  <c r="AA18" i="6"/>
  <c r="T18" i="6"/>
  <c r="M18" i="6"/>
  <c r="F18" i="6"/>
  <c r="AO17" i="6"/>
  <c r="AH17" i="6"/>
  <c r="AA17" i="6"/>
  <c r="T17" i="6"/>
  <c r="M17" i="6"/>
  <c r="F17" i="6"/>
  <c r="AO16" i="6"/>
  <c r="AH16" i="6"/>
  <c r="AA16" i="6"/>
  <c r="T16" i="6"/>
  <c r="M16" i="6"/>
  <c r="F16" i="6"/>
  <c r="AO15" i="6"/>
  <c r="AH15" i="6"/>
  <c r="AA15" i="6"/>
  <c r="T15" i="6"/>
  <c r="M15" i="6"/>
  <c r="F15" i="6"/>
  <c r="AR7" i="6"/>
  <c r="AV7" i="6" s="1"/>
  <c r="AZ2" i="6" s="1"/>
  <c r="D20" i="9" s="1"/>
  <c r="F20" i="9" s="1"/>
  <c r="G20" i="9" s="1"/>
  <c r="AK7" i="6"/>
  <c r="AD7" i="6"/>
  <c r="W7" i="6"/>
  <c r="P7" i="6"/>
  <c r="I7" i="6"/>
  <c r="B7" i="6"/>
  <c r="AO6" i="6"/>
  <c r="AK6" i="6"/>
  <c r="AH6" i="6"/>
  <c r="AD6" i="6"/>
  <c r="AA6" i="6"/>
  <c r="W6" i="6"/>
  <c r="T6" i="6"/>
  <c r="P6" i="6"/>
  <c r="M6" i="6"/>
  <c r="I6" i="6"/>
  <c r="F6" i="6"/>
  <c r="B6" i="6"/>
  <c r="AK5" i="6"/>
  <c r="AD5" i="6"/>
  <c r="W5" i="6"/>
  <c r="P5" i="6"/>
  <c r="I5" i="6"/>
  <c r="B5" i="6"/>
  <c r="AO18" i="5"/>
  <c r="AH18" i="5"/>
  <c r="AA18" i="5"/>
  <c r="T18" i="5"/>
  <c r="M18" i="5"/>
  <c r="F18" i="5"/>
  <c r="AO17" i="5"/>
  <c r="AH17" i="5"/>
  <c r="AA17" i="5"/>
  <c r="T17" i="5"/>
  <c r="M17" i="5"/>
  <c r="F17" i="5"/>
  <c r="AO16" i="5"/>
  <c r="AH16" i="5"/>
  <c r="AA16" i="5"/>
  <c r="T16" i="5"/>
  <c r="M16" i="5"/>
  <c r="F16" i="5"/>
  <c r="AO15" i="5"/>
  <c r="AH15" i="5"/>
  <c r="AA15" i="5"/>
  <c r="T15" i="5"/>
  <c r="M15" i="5"/>
  <c r="F15" i="5"/>
  <c r="AR7" i="5"/>
  <c r="AV7" i="5" s="1"/>
  <c r="AZ2" i="5" s="1"/>
  <c r="D19" i="9" s="1"/>
  <c r="AK7" i="5"/>
  <c r="AD7" i="5"/>
  <c r="W7" i="5"/>
  <c r="P7" i="5"/>
  <c r="I7" i="5"/>
  <c r="B7" i="5"/>
  <c r="AO6" i="5"/>
  <c r="AK6" i="5"/>
  <c r="AH6" i="5"/>
  <c r="AD6" i="5"/>
  <c r="AA6" i="5"/>
  <c r="W6" i="5"/>
  <c r="T6" i="5"/>
  <c r="P6" i="5"/>
  <c r="M6" i="5"/>
  <c r="I6" i="5"/>
  <c r="F6" i="5"/>
  <c r="B6" i="5"/>
  <c r="AK5" i="5"/>
  <c r="AD5" i="5"/>
  <c r="W5" i="5"/>
  <c r="P5" i="5"/>
  <c r="I5" i="5"/>
  <c r="B5" i="5"/>
  <c r="AO18" i="4"/>
  <c r="AH18" i="4"/>
  <c r="AA18" i="4"/>
  <c r="T18" i="4"/>
  <c r="M18" i="4"/>
  <c r="F18" i="4"/>
  <c r="AO17" i="4"/>
  <c r="AH17" i="4"/>
  <c r="AA17" i="4"/>
  <c r="T17" i="4"/>
  <c r="M17" i="4"/>
  <c r="F17" i="4"/>
  <c r="AO16" i="4"/>
  <c r="AH16" i="4"/>
  <c r="AA16" i="4"/>
  <c r="T16" i="4"/>
  <c r="M16" i="4"/>
  <c r="F16" i="4"/>
  <c r="AO15" i="4"/>
  <c r="AH15" i="4"/>
  <c r="AA15" i="4"/>
  <c r="T15" i="4"/>
  <c r="M15" i="4"/>
  <c r="F15" i="4"/>
  <c r="AR7" i="4"/>
  <c r="AZ1" i="4" s="1"/>
  <c r="C18" i="9" s="1"/>
  <c r="AK7" i="4"/>
  <c r="AD7" i="4"/>
  <c r="W7" i="4"/>
  <c r="P7" i="4"/>
  <c r="I7" i="4"/>
  <c r="B7" i="4"/>
  <c r="AO6" i="4"/>
  <c r="AK6" i="4"/>
  <c r="AH6" i="4"/>
  <c r="AD6" i="4"/>
  <c r="AA6" i="4"/>
  <c r="W6" i="4"/>
  <c r="T6" i="4"/>
  <c r="P6" i="4"/>
  <c r="M6" i="4"/>
  <c r="I6" i="4"/>
  <c r="F6" i="4"/>
  <c r="B6" i="4"/>
  <c r="AK5" i="4"/>
  <c r="AD5" i="4"/>
  <c r="W5" i="4"/>
  <c r="P5" i="4"/>
  <c r="I5" i="4"/>
  <c r="B5" i="4"/>
  <c r="AO18" i="3"/>
  <c r="AH18" i="3"/>
  <c r="AA18" i="3"/>
  <c r="T18" i="3"/>
  <c r="M18" i="3"/>
  <c r="F18" i="3"/>
  <c r="AO17" i="3"/>
  <c r="AH17" i="3"/>
  <c r="AA17" i="3"/>
  <c r="T17" i="3"/>
  <c r="M17" i="3"/>
  <c r="F17" i="3"/>
  <c r="AO16" i="3"/>
  <c r="AH16" i="3"/>
  <c r="AA16" i="3"/>
  <c r="T16" i="3"/>
  <c r="M16" i="3"/>
  <c r="F16" i="3"/>
  <c r="AO15" i="3"/>
  <c r="AH15" i="3"/>
  <c r="AA15" i="3"/>
  <c r="T15" i="3"/>
  <c r="M15" i="3"/>
  <c r="F15" i="3"/>
  <c r="AR7" i="3"/>
  <c r="AV7" i="3" s="1"/>
  <c r="AZ2" i="3" s="1"/>
  <c r="D17" i="9" s="1"/>
  <c r="AK7" i="3"/>
  <c r="AD7" i="3"/>
  <c r="W7" i="3"/>
  <c r="P7" i="3"/>
  <c r="I7" i="3"/>
  <c r="B7" i="3"/>
  <c r="AO6" i="3"/>
  <c r="AK6" i="3"/>
  <c r="AH6" i="3"/>
  <c r="AD6" i="3"/>
  <c r="AA6" i="3"/>
  <c r="W6" i="3"/>
  <c r="T6" i="3"/>
  <c r="P6" i="3"/>
  <c r="M6" i="3"/>
  <c r="I6" i="3"/>
  <c r="F6" i="3"/>
  <c r="B6" i="3"/>
  <c r="AK5" i="3"/>
  <c r="AD5" i="3"/>
  <c r="W5" i="3"/>
  <c r="P5" i="3"/>
  <c r="I5" i="3"/>
  <c r="B5" i="3"/>
  <c r="AO18" i="2"/>
  <c r="AH18" i="2"/>
  <c r="AA18" i="2"/>
  <c r="T18" i="2"/>
  <c r="M18" i="2"/>
  <c r="F18" i="2"/>
  <c r="AO17" i="2"/>
  <c r="AH17" i="2"/>
  <c r="AA17" i="2"/>
  <c r="T17" i="2"/>
  <c r="M17" i="2"/>
  <c r="F17" i="2"/>
  <c r="AO16" i="2"/>
  <c r="AH16" i="2"/>
  <c r="AA16" i="2"/>
  <c r="T16" i="2"/>
  <c r="M16" i="2"/>
  <c r="F16" i="2"/>
  <c r="AO15" i="2"/>
  <c r="AH15" i="2"/>
  <c r="AA15" i="2"/>
  <c r="T15" i="2"/>
  <c r="M15" i="2"/>
  <c r="F15" i="2"/>
  <c r="AR7" i="2"/>
  <c r="AV7" i="2" s="1"/>
  <c r="AZ2" i="2" s="1"/>
  <c r="D16" i="9" s="1"/>
  <c r="AK7" i="2"/>
  <c r="AD7" i="2"/>
  <c r="W7" i="2"/>
  <c r="P7" i="2"/>
  <c r="I7" i="2"/>
  <c r="B7" i="2"/>
  <c r="AO6" i="2"/>
  <c r="AK6" i="2"/>
  <c r="AH6" i="2"/>
  <c r="AD6" i="2"/>
  <c r="AA6" i="2"/>
  <c r="W6" i="2"/>
  <c r="T6" i="2"/>
  <c r="P6" i="2"/>
  <c r="M6" i="2"/>
  <c r="I6" i="2"/>
  <c r="F6" i="2"/>
  <c r="B6" i="2"/>
  <c r="AK5" i="2"/>
  <c r="AD5" i="2"/>
  <c r="W5" i="2"/>
  <c r="P5" i="2"/>
  <c r="I5" i="2"/>
  <c r="B5" i="2"/>
  <c r="AO18" i="1"/>
  <c r="AH18" i="1"/>
  <c r="AA18" i="1"/>
  <c r="T18" i="1"/>
  <c r="M18" i="1"/>
  <c r="F18" i="1"/>
  <c r="AO17" i="1"/>
  <c r="AH17" i="1"/>
  <c r="AA17" i="1"/>
  <c r="T17" i="1"/>
  <c r="M17" i="1"/>
  <c r="F17" i="1"/>
  <c r="AO16" i="1"/>
  <c r="AH16" i="1"/>
  <c r="AA16" i="1"/>
  <c r="T16" i="1"/>
  <c r="M16" i="1"/>
  <c r="F16" i="1"/>
  <c r="AO15" i="1"/>
  <c r="AH15" i="1"/>
  <c r="AA15" i="1"/>
  <c r="T15" i="1"/>
  <c r="M15" i="1"/>
  <c r="F15" i="1"/>
  <c r="AR7" i="1"/>
  <c r="AV7" i="1" s="1"/>
  <c r="AZ2" i="1" s="1"/>
  <c r="D15" i="9" s="1"/>
  <c r="AK7" i="1"/>
  <c r="AD7" i="1"/>
  <c r="W7" i="1"/>
  <c r="P7" i="1"/>
  <c r="I7" i="1"/>
  <c r="B7" i="1"/>
  <c r="AO6" i="1"/>
  <c r="AK6" i="1"/>
  <c r="AH6" i="1"/>
  <c r="AD6" i="1"/>
  <c r="AA6" i="1"/>
  <c r="W6" i="1"/>
  <c r="T6" i="1"/>
  <c r="P6" i="1"/>
  <c r="M6" i="1"/>
  <c r="I6" i="1"/>
  <c r="F6" i="1"/>
  <c r="B6" i="1"/>
  <c r="AK5" i="1"/>
  <c r="AD5" i="1"/>
  <c r="W5" i="1"/>
  <c r="P5" i="1"/>
  <c r="I5" i="1"/>
  <c r="B5" i="1"/>
  <c r="L22" i="9"/>
  <c r="B22" i="9"/>
  <c r="I22" i="9" s="1"/>
  <c r="L21" i="9"/>
  <c r="B21" i="9"/>
  <c r="I21" i="9" s="1"/>
  <c r="L20" i="9"/>
  <c r="B20" i="9"/>
  <c r="I20" i="9" s="1"/>
  <c r="L19" i="9"/>
  <c r="B19" i="9"/>
  <c r="I19" i="9" s="1"/>
  <c r="L18" i="9"/>
  <c r="B18" i="9"/>
  <c r="I18" i="9" s="1"/>
  <c r="L17" i="9"/>
  <c r="B17" i="9"/>
  <c r="I17" i="9" s="1"/>
  <c r="L16" i="9"/>
  <c r="B16" i="9"/>
  <c r="I16" i="9" s="1"/>
  <c r="L15" i="9"/>
  <c r="B15" i="9"/>
  <c r="I15" i="9" s="1"/>
  <c r="A1" i="9"/>
  <c r="AU6" i="8" l="1"/>
  <c r="AU6" i="6"/>
  <c r="AZ1" i="6"/>
  <c r="C20" i="9" s="1"/>
  <c r="AU6" i="3"/>
  <c r="AU6" i="7"/>
  <c r="AU6" i="4"/>
  <c r="AV7" i="4"/>
  <c r="AZ2" i="4" s="1"/>
  <c r="D18" i="9" s="1"/>
  <c r="J18" i="9" s="1"/>
  <c r="M18" i="9" s="1"/>
  <c r="N18" i="9" s="1"/>
  <c r="AU6" i="1"/>
  <c r="AZ1" i="5"/>
  <c r="C19" i="9" s="1"/>
  <c r="AZ1" i="3"/>
  <c r="C17" i="9" s="1"/>
  <c r="AZ1" i="1"/>
  <c r="C15" i="9" s="1"/>
  <c r="AU6" i="5"/>
  <c r="AZ1" i="8"/>
  <c r="C22" i="9" s="1"/>
  <c r="AU6" i="2"/>
  <c r="J16" i="9"/>
  <c r="M16" i="9" s="1"/>
  <c r="N16" i="9" s="1"/>
  <c r="F16" i="9"/>
  <c r="G16" i="9" s="1"/>
  <c r="F17" i="9"/>
  <c r="G17" i="9" s="1"/>
  <c r="J17" i="9"/>
  <c r="M17" i="9" s="1"/>
  <c r="N17" i="9" s="1"/>
  <c r="J15" i="9"/>
  <c r="M15" i="9" s="1"/>
  <c r="F15" i="9"/>
  <c r="F19" i="9"/>
  <c r="G19" i="9" s="1"/>
  <c r="J19" i="9"/>
  <c r="M19" i="9" s="1"/>
  <c r="N19" i="9" s="1"/>
  <c r="J22" i="9"/>
  <c r="M22" i="9" s="1"/>
  <c r="N22" i="9" s="1"/>
  <c r="F22" i="9"/>
  <c r="G22" i="9" s="1"/>
  <c r="AV7" i="7"/>
  <c r="AZ2" i="7" s="1"/>
  <c r="D21" i="9" s="1"/>
  <c r="J20" i="9"/>
  <c r="M20" i="9" s="1"/>
  <c r="N20" i="9" s="1"/>
  <c r="AZ1" i="2"/>
  <c r="C16" i="9" s="1"/>
  <c r="F18" i="9" l="1"/>
  <c r="G18" i="9" s="1"/>
  <c r="G23" i="9"/>
  <c r="G15" i="9"/>
  <c r="J21" i="9"/>
  <c r="M21" i="9" s="1"/>
  <c r="N21" i="9" s="1"/>
  <c r="F21" i="9"/>
  <c r="G21" i="9" s="1"/>
  <c r="N23" i="9"/>
  <c r="N15" i="9"/>
  <c r="L23" i="9" l="1"/>
  <c r="L6" i="9" s="1"/>
  <c r="B6" i="9"/>
  <c r="E23" i="9"/>
  <c r="E6" i="9" s="1"/>
  <c r="N6" i="9"/>
  <c r="I6" i="9"/>
  <c r="G6" i="9" l="1"/>
</calcChain>
</file>

<file path=xl/sharedStrings.xml><?xml version="1.0" encoding="utf-8"?>
<sst xmlns="http://schemas.openxmlformats.org/spreadsheetml/2006/main" count="707" uniqueCount="62">
  <si>
    <t>COURSE CODE</t>
  </si>
  <si>
    <t>Course Grade Calculator</t>
  </si>
  <si>
    <t>+</t>
  </si>
  <si>
    <t>=</t>
  </si>
  <si>
    <t>CURRENT GRADE</t>
  </si>
  <si>
    <t>×</t>
  </si>
  <si>
    <t>ACTIVE WEIGHT</t>
  </si>
  <si>
    <t>GRADE TARGETS</t>
  </si>
  <si>
    <t>A ≥</t>
  </si>
  <si>
    <t>B ≥</t>
  </si>
  <si>
    <t>C ≥</t>
  </si>
  <si>
    <t>D ≥</t>
  </si>
  <si>
    <t>F below D</t>
  </si>
  <si>
    <t>Enter weights as %. Leave Out Of blank for % scores; enter points otherwise. Custom uses Item Wt. Blank scores are ignored; 0 counts.</t>
  </si>
  <si>
    <t>CATEGORY 1</t>
  </si>
  <si>
    <t>CATEGORY 2</t>
  </si>
  <si>
    <t>CATEGORY 3</t>
  </si>
  <si>
    <t>CATEGORY 4</t>
  </si>
  <si>
    <t>CATEGORY 5</t>
  </si>
  <si>
    <t>CATEGORY 6</t>
  </si>
  <si>
    <t>Course Weight</t>
  </si>
  <si>
    <t>Method</t>
  </si>
  <si>
    <t>Equal</t>
  </si>
  <si>
    <t>Assessment</t>
  </si>
  <si>
    <t>Due</t>
  </si>
  <si>
    <t>Earned</t>
  </si>
  <si>
    <t>Out Of</t>
  </si>
  <si>
    <t>Grade % (auto)</t>
  </si>
  <si>
    <t>Item Wt.</t>
  </si>
  <si>
    <t>SEMESTER GPA CALCULATOR</t>
  </si>
  <si>
    <t>Linked Grades and What If Grades</t>
  </si>
  <si>
    <t>REAL COURSE POINTS</t>
  </si>
  <si>
    <t>÷</t>
  </si>
  <si>
    <t>GPA CREDITS</t>
  </si>
  <si>
    <t>REAL GPA</t>
  </si>
  <si>
    <t>WHAT IF COURSE POINTS</t>
  </si>
  <si>
    <t>WHAT IF GPA</t>
  </si>
  <si>
    <t>FROM CLASS SHEETS</t>
  </si>
  <si>
    <t>COUNTED</t>
  </si>
  <si>
    <t>READ ONLY</t>
  </si>
  <si>
    <t>PLANNING ONLY</t>
  </si>
  <si>
    <t>MIRRORED</t>
  </si>
  <si>
    <t>PLANNING RESULT</t>
  </si>
  <si>
    <t>A  4.00</t>
  </si>
  <si>
    <t>B  3.00</t>
  </si>
  <si>
    <t>C  2.00</t>
  </si>
  <si>
    <t>D  1.00</t>
  </si>
  <si>
    <t>F  0.00</t>
  </si>
  <si>
    <t>CLEMSON UNDERGRADUATE SCALE</t>
  </si>
  <si>
    <t>F and I count as 0. P/NP, W, transfer, and blank grades do not count.</t>
  </si>
  <si>
    <t>REAL GRADES FROM CLASS SHEETS</t>
  </si>
  <si>
    <t>WHAT IF GRADES PLANNING ONLY</t>
  </si>
  <si>
    <t>Course</t>
  </si>
  <si>
    <t>Real %</t>
  </si>
  <si>
    <t>Real Grade</t>
  </si>
  <si>
    <t>Credits</t>
  </si>
  <si>
    <t>Grade Value</t>
  </si>
  <si>
    <t>Course Points</t>
  </si>
  <si>
    <t>What If Grade</t>
  </si>
  <si>
    <t>TOTAL</t>
  </si>
  <si>
    <t>Credits × grade value = course points.    Total course points ÷ GPA credits = GPA.</t>
  </si>
  <si>
    <t>https://www.clemson.edu/asc/success-resources/gpa-calculator.html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</si>
</sst>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mmm\ d\,\ yyyy"/>
    <numFmt numFmtId="166" formatCode="0.0"/>
    <numFmt numFmtId="167" formatCode="0.000"/>
  </numFmts>
  <fonts count="18">
    <font>
      <sz val="11"/>
      <name val="Carlito"/>
    </font>
    <font>
      <sz val="12"/>
      <color rgb="FF111111"/>
      <name val="Calibri"/>
    </font>
    <font>
      <sz val="20"/>
      <color rgb="FF111111"/>
      <name val="Calibri"/>
    </font>
    <font>
      <sz val="16"/>
      <color rgb="FF111111"/>
      <name val="Calibri"/>
    </font>
    <font>
      <b/>
      <sz val="14"/>
      <color rgb="FF111111"/>
      <name val="Calibri"/>
    </font>
    <font>
      <sz val="11"/>
      <color rgb="FF111111"/>
      <name val="Calibri"/>
    </font>
    <font>
      <b/>
      <sz val="12"/>
      <color rgb="FF111111"/>
      <name val="Calibri"/>
    </font>
    <font>
      <i/>
      <sz val="11"/>
      <color rgb="FF111111"/>
      <name val="Calibri"/>
    </font>
    <font>
      <b/>
      <sz val="24"/>
      <color rgb="FF111111"/>
      <name val="Calibri"/>
    </font>
    <font>
      <b/>
      <sz val="16"/>
      <color rgb="FF111111"/>
      <name val="Calibri"/>
    </font>
    <font>
      <sz val="11"/>
      <color rgb="FF000000"/>
      <name val="Calibri"/>
    </font>
    <font>
      <sz val="20"/>
      <color rgb="FF000000"/>
      <name val="Calibri"/>
    </font>
    <font>
      <sz val="16"/>
      <color rgb="FF000000"/>
      <name val="Calibri"/>
    </font>
    <font>
      <b/>
      <sz val="9"/>
      <color rgb="FF000000"/>
      <name val="Calibri"/>
    </font>
    <font>
      <sz val="9"/>
      <color rgb="FF404040"/>
      <name val="Calibri"/>
    </font>
    <font>
      <b/>
      <sz val="18"/>
      <color rgb="FF000000"/>
      <name val="Calibri"/>
    </font>
    <font>
      <b/>
      <sz val="20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medium">
        <color rgb="FF000000"/>
      </left>
      <right/>
      <top style="medium">
        <color rgb="FF000000"/>
      </top>
      <bottom style="thin">
        <color rgb="FFD9D9D9"/>
      </bottom>
      <diagonal/>
    </border>
    <border>
      <left/>
      <right/>
      <top style="medium">
        <color rgb="FF000000"/>
      </top>
      <bottom style="thin">
        <color rgb="FFD9D9D9"/>
      </bottom>
      <diagonal/>
    </border>
    <border>
      <left/>
      <right style="medium">
        <color rgb="FF000000"/>
      </right>
      <top style="medium">
        <color rgb="FF000000"/>
      </top>
      <bottom style="thin">
        <color rgb="FFD9D9D9"/>
      </bottom>
      <diagonal/>
    </border>
    <border>
      <left style="medium">
        <color rgb="FF000000"/>
      </left>
      <right/>
      <top/>
      <bottom style="thin">
        <color rgb="FFD9D9D9"/>
      </bottom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medium">
        <color rgb="FF000000"/>
      </bottom>
      <diagonal/>
    </border>
    <border>
      <left style="medium">
        <color rgb="FF000000"/>
      </left>
      <right style="thin">
        <color rgb="FFD9D9D9"/>
      </right>
      <top/>
      <bottom style="medium">
        <color rgb="FF000000"/>
      </bottom>
      <diagonal/>
    </border>
    <border>
      <left style="thin">
        <color rgb="FFD9D9D9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D9D9D9"/>
      </right>
      <top style="thin">
        <color rgb="FFD9D9D9"/>
      </top>
      <bottom style="thick">
        <color rgb="FF000000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ck">
        <color rgb="FF000000"/>
      </bottom>
      <diagonal/>
    </border>
    <border>
      <left style="thin">
        <color rgb="FFD9D9D9"/>
      </left>
      <right style="medium">
        <color rgb="FF000000"/>
      </right>
      <top style="thin">
        <color rgb="FFD9D9D9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 style="thin">
        <color rgb="FFD9D9D9"/>
      </right>
      <top style="medium">
        <color rgb="FF000000"/>
      </top>
      <bottom style="medium">
        <color rgb="FF000000"/>
      </bottom>
      <diagonal/>
    </border>
    <border>
      <left style="thin">
        <color rgb="FFD9D9D9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7F7F7F"/>
      </left>
      <right style="thin">
        <color rgb="FFD9D9D9"/>
      </right>
      <top style="medium">
        <color rgb="FF7F7F7F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medium">
        <color rgb="FF7F7F7F"/>
      </top>
      <bottom style="thin">
        <color rgb="FFD9D9D9"/>
      </bottom>
      <diagonal/>
    </border>
    <border>
      <left style="thin">
        <color rgb="FFD9D9D9"/>
      </left>
      <right style="medium">
        <color rgb="FF7F7F7F"/>
      </right>
      <top style="medium">
        <color rgb="FF7F7F7F"/>
      </top>
      <bottom style="thin">
        <color rgb="FFD9D9D9"/>
      </bottom>
      <diagonal/>
    </border>
    <border>
      <left style="medium">
        <color rgb="FF7F7F7F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medium">
        <color rgb="FF7F7F7F"/>
      </right>
      <top style="thin">
        <color rgb="FFD9D9D9"/>
      </top>
      <bottom style="thin">
        <color rgb="FFD9D9D9"/>
      </bottom>
      <diagonal/>
    </border>
    <border>
      <left style="medium">
        <color rgb="FF7F7F7F"/>
      </left>
      <right style="thin">
        <color rgb="FFD9D9D9"/>
      </right>
      <top style="thin">
        <color rgb="FFD9D9D9"/>
      </top>
      <bottom style="medium">
        <color rgb="FF7F7F7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7F7F7F"/>
      </bottom>
      <diagonal/>
    </border>
    <border>
      <left style="thin">
        <color rgb="FFD9D9D9"/>
      </left>
      <right style="medium">
        <color rgb="FF7F7F7F"/>
      </right>
      <top style="thin">
        <color rgb="FFD9D9D9"/>
      </top>
      <bottom style="medium">
        <color rgb="FF7F7F7F"/>
      </bottom>
      <diagonal/>
    </border>
    <border>
      <left style="medium">
        <color rgb="FF7F7F7F"/>
      </left>
      <right style="thin">
        <color rgb="FFD9D9D9"/>
      </right>
      <top style="medium">
        <color rgb="FF7F7F7F"/>
      </top>
      <bottom style="medium">
        <color rgb="FF7F7F7F"/>
      </bottom>
      <diagonal/>
    </border>
    <border>
      <left style="thin">
        <color rgb="FFD9D9D9"/>
      </left>
      <right style="thin">
        <color rgb="FFD9D9D9"/>
      </right>
      <top style="medium">
        <color rgb="FF7F7F7F"/>
      </top>
      <bottom style="medium">
        <color rgb="FF7F7F7F"/>
      </bottom>
      <diagonal/>
    </border>
    <border>
      <left style="thin">
        <color rgb="FFD9D9D9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 style="thin">
        <color rgb="FFD9D9D9"/>
      </right>
      <top style="thin">
        <color rgb="FFD9D9D9"/>
      </top>
      <bottom style="thick">
        <color rgb="FF000000"/>
      </bottom>
      <diagonal/>
    </border>
    <border>
      <left style="thin">
        <color rgb="FFD9D9D9"/>
      </left>
      <right style="medium">
        <color rgb="FF7F7F7F"/>
      </right>
      <top style="thin">
        <color rgb="FFD9D9D9"/>
      </top>
      <bottom style="thick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165" fontId="1" fillId="2" borderId="10" xfId="0" applyNumberFormat="1" applyFont="1" applyFill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right" vertical="center"/>
    </xf>
    <xf numFmtId="164" fontId="1" fillId="2" borderId="10" xfId="0" applyNumberFormat="1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2" fontId="1" fillId="2" borderId="15" xfId="0" applyNumberFormat="1" applyFont="1" applyFill="1" applyBorder="1" applyAlignment="1">
      <alignment horizontal="right" vertical="center"/>
    </xf>
    <xf numFmtId="0" fontId="1" fillId="2" borderId="16" xfId="0" applyFont="1" applyFill="1" applyBorder="1" applyAlignment="1">
      <alignment horizontal="left" vertical="center" wrapText="1"/>
    </xf>
    <xf numFmtId="165" fontId="1" fillId="2" borderId="17" xfId="0" applyNumberFormat="1" applyFont="1" applyFill="1" applyBorder="1" applyAlignment="1">
      <alignment horizontal="center" vertical="center"/>
    </xf>
    <xf numFmtId="2" fontId="1" fillId="2" borderId="17" xfId="0" applyNumberFormat="1" applyFont="1" applyFill="1" applyBorder="1" applyAlignment="1">
      <alignment horizontal="right" vertical="center"/>
    </xf>
    <xf numFmtId="164" fontId="1" fillId="2" borderId="17" xfId="0" applyNumberFormat="1" applyFont="1" applyFill="1" applyBorder="1" applyAlignment="1">
      <alignment horizontal="right" vertical="center"/>
    </xf>
    <xf numFmtId="2" fontId="1" fillId="2" borderId="18" xfId="0" applyNumberFormat="1" applyFont="1" applyFill="1" applyBorder="1" applyAlignment="1">
      <alignment horizontal="right" vertical="center"/>
    </xf>
    <xf numFmtId="164" fontId="1" fillId="2" borderId="19" xfId="0" applyNumberFormat="1" applyFont="1" applyFill="1" applyBorder="1" applyAlignment="1">
      <alignment horizontal="right" vertical="center"/>
    </xf>
    <xf numFmtId="0" fontId="6" fillId="2" borderId="23" xfId="0" applyFont="1" applyFill="1" applyBorder="1" applyAlignment="1">
      <alignment horizontal="center" vertical="center"/>
    </xf>
    <xf numFmtId="166" fontId="1" fillId="2" borderId="23" xfId="0" applyNumberFormat="1" applyFont="1" applyFill="1" applyBorder="1" applyAlignment="1">
      <alignment horizontal="center" vertical="center"/>
    </xf>
    <xf numFmtId="164" fontId="10" fillId="0" borderId="0" xfId="0" applyNumberFormat="1" applyFont="1"/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9" xfId="0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center" vertical="center"/>
    </xf>
    <xf numFmtId="166" fontId="10" fillId="0" borderId="10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66" fontId="17" fillId="0" borderId="17" xfId="0" applyNumberFormat="1" applyFont="1" applyBorder="1" applyAlignment="1">
      <alignment horizontal="center" vertical="center"/>
    </xf>
    <xf numFmtId="2" fontId="17" fillId="0" borderId="38" xfId="0" applyNumberFormat="1" applyFont="1" applyBorder="1" applyAlignment="1">
      <alignment horizontal="center" vertical="center"/>
    </xf>
    <xf numFmtId="0" fontId="10" fillId="0" borderId="10" xfId="0" applyFont="1" applyBorder="1" applyAlignment="1" applyProtection="1">
      <alignment horizontal="center" vertical="center"/>
      <protection locked="0"/>
    </xf>
    <xf numFmtId="166" fontId="10" fillId="0" borderId="10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2" borderId="22" xfId="0" applyFont="1" applyFill="1" applyBorder="1" applyAlignment="1">
      <alignment horizontal="left" vertical="center"/>
    </xf>
    <xf numFmtId="0" fontId="1" fillId="2" borderId="2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left" vertical="center"/>
    </xf>
    <xf numFmtId="164" fontId="8" fillId="2" borderId="7" xfId="0" applyNumberFormat="1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7" fillId="0" borderId="26" xfId="0" applyFont="1" applyBorder="1" applyAlignment="1">
      <alignment horizontal="left" vertical="center"/>
    </xf>
    <xf numFmtId="0" fontId="17" fillId="0" borderId="27" xfId="0" applyFont="1" applyBorder="1" applyAlignment="1">
      <alignment horizontal="left" vertical="center"/>
    </xf>
    <xf numFmtId="0" fontId="17" fillId="0" borderId="28" xfId="0" applyFont="1" applyBorder="1" applyAlignment="1">
      <alignment horizontal="left" vertical="center"/>
    </xf>
    <xf numFmtId="0" fontId="17" fillId="0" borderId="37" xfId="0" applyFont="1" applyBorder="1" applyAlignment="1">
      <alignment horizontal="left" vertical="center"/>
    </xf>
    <xf numFmtId="0" fontId="17" fillId="0" borderId="17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2" fontId="15" fillId="0" borderId="29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166" fontId="15" fillId="0" borderId="10" xfId="0" applyNumberFormat="1" applyFont="1" applyBorder="1" applyAlignment="1">
      <alignment horizontal="center" vertical="center"/>
    </xf>
    <xf numFmtId="167" fontId="16" fillId="0" borderId="30" xfId="0" applyNumberFormat="1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C01_Cat01" displayName="tbl_C01_Cat01" ref="B14:G18" totalsRowShown="0">
  <tableColumns count="6">
    <tableColumn id="1" xr3:uid="{00000000-0010-0000-0000-000001000000}" name="Assessment"/>
    <tableColumn id="2" xr3:uid="{00000000-0010-0000-0000-000002000000}" name="Due"/>
    <tableColumn id="3" xr3:uid="{00000000-0010-0000-0000-000003000000}" name="Earned"/>
    <tableColumn id="4" xr3:uid="{00000000-0010-0000-0000-000004000000}" name="Out Of"/>
    <tableColumn id="5" xr3:uid="{00000000-0010-0000-0000-000005000000}" name="Grade % (auto)">
      <calculatedColumnFormula>IF(ISBLANK(tbl_C01_Cat01[[#This Row],[Earned]]),"",IF(NOT(ISNUMBER(tbl_C01_Cat01[[#This Row],[Earned]])),"",IF(ISBLANK(tbl_C01_Cat01[[#This Row],[Out Of]]),IF(AND(tbl_C01_Cat01[[#This Row],[Earned]]&gt;=0,tbl_C01_Cat01[[#This Row],[Earned]]&lt;=1),tbl_C01_Cat01[[#This Row],[Earned]],tbl_C01_Cat01[[#This Row],[Earned]]/100),IF(AND(ISNUMBER(tbl_C01_Cat01[[#This Row],[Out Of]]),tbl_C01_Cat01[[#This Row],[Out Of]]&gt;0,tbl_C01_Cat01[[#This Row],[Earned]]&gt;=0),tbl_C01_Cat01[[#This Row],[Earned]]/tbl_C01_Cat01[[#This Row],[Out Of]],""))))</calculatedColumnFormula>
    </tableColumn>
    <tableColumn id="6" xr3:uid="{00000000-0010-0000-0000-000006000000}" name="Item Wt.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C01_Cat02" displayName="tbl_C01_Cat02" ref="I14:N18" totalsRowShown="0">
  <tableColumns count="6">
    <tableColumn id="1" xr3:uid="{00000000-0010-0000-0100-000001000000}" name="Assessment"/>
    <tableColumn id="2" xr3:uid="{00000000-0010-0000-0100-000002000000}" name="Due"/>
    <tableColumn id="3" xr3:uid="{00000000-0010-0000-0100-000003000000}" name="Earned"/>
    <tableColumn id="4" xr3:uid="{00000000-0010-0000-0100-000004000000}" name="Out Of"/>
    <tableColumn id="5" xr3:uid="{00000000-0010-0000-0100-000005000000}" name="Grade % (auto)">
      <calculatedColumnFormula>IF(ISBLANK(tbl_C01_Cat02[[#This Row],[Earned]]),"",IF(NOT(ISNUMBER(tbl_C01_Cat02[[#This Row],[Earned]])),"",IF(ISBLANK(tbl_C01_Cat02[[#This Row],[Out Of]]),IF(AND(tbl_C01_Cat02[[#This Row],[Earned]]&gt;=0,tbl_C01_Cat02[[#This Row],[Earned]]&lt;=1),tbl_C01_Cat02[[#This Row],[Earned]],tbl_C01_Cat02[[#This Row],[Earned]]/100),IF(AND(ISNUMBER(tbl_C01_Cat02[[#This Row],[Out Of]]),tbl_C01_Cat02[[#This Row],[Out Of]]&gt;0,tbl_C01_Cat02[[#This Row],[Earned]]&gt;=0),tbl_C01_Cat02[[#This Row],[Earned]]/tbl_C01_Cat02[[#This Row],[Out Of]],""))))</calculatedColumnFormula>
    </tableColumn>
    <tableColumn id="6" xr3:uid="{00000000-0010-0000-0100-000006000000}" name="Item Wt.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C01_Cat03" displayName="tbl_C01_Cat03" ref="P14:U18" totalsRowShown="0">
  <tableColumns count="6">
    <tableColumn id="1" xr3:uid="{00000000-0010-0000-0200-000001000000}" name="Assessment"/>
    <tableColumn id="2" xr3:uid="{00000000-0010-0000-0200-000002000000}" name="Due"/>
    <tableColumn id="3" xr3:uid="{00000000-0010-0000-0200-000003000000}" name="Earned"/>
    <tableColumn id="4" xr3:uid="{00000000-0010-0000-0200-000004000000}" name="Out Of"/>
    <tableColumn id="5" xr3:uid="{00000000-0010-0000-0200-000005000000}" name="Grade % (auto)">
      <calculatedColumnFormula>IF(ISBLANK(tbl_C01_Cat03[[#This Row],[Earned]]),"",IF(NOT(ISNUMBER(tbl_C01_Cat03[[#This Row],[Earned]])),"",IF(ISBLANK(tbl_C01_Cat03[[#This Row],[Out Of]]),IF(AND(tbl_C01_Cat03[[#This Row],[Earned]]&gt;=0,tbl_C01_Cat03[[#This Row],[Earned]]&lt;=1),tbl_C01_Cat03[[#This Row],[Earned]],tbl_C01_Cat03[[#This Row],[Earned]]/100),IF(AND(ISNUMBER(tbl_C01_Cat03[[#This Row],[Out Of]]),tbl_C01_Cat03[[#This Row],[Out Of]]&gt;0,tbl_C01_Cat03[[#This Row],[Earned]]&gt;=0),tbl_C01_Cat03[[#This Row],[Earned]]/tbl_C01_Cat03[[#This Row],[Out Of]],""))))</calculatedColumnFormula>
    </tableColumn>
    <tableColumn id="6" xr3:uid="{00000000-0010-0000-0200-000006000000}" name="Item Wt.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C01_Cat04" displayName="tbl_C01_Cat04" ref="W14:AB18" totalsRowShown="0">
  <tableColumns count="6">
    <tableColumn id="1" xr3:uid="{00000000-0010-0000-0300-000001000000}" name="Assessment"/>
    <tableColumn id="2" xr3:uid="{00000000-0010-0000-0300-000002000000}" name="Due"/>
    <tableColumn id="3" xr3:uid="{00000000-0010-0000-0300-000003000000}" name="Earned"/>
    <tableColumn id="4" xr3:uid="{00000000-0010-0000-0300-000004000000}" name="Out Of"/>
    <tableColumn id="5" xr3:uid="{00000000-0010-0000-0300-000005000000}" name="Grade % (auto)">
      <calculatedColumnFormula>IF(ISBLANK(tbl_C01_Cat04[[#This Row],[Earned]]),"",IF(NOT(ISNUMBER(tbl_C01_Cat04[[#This Row],[Earned]])),"",IF(ISBLANK(tbl_C01_Cat04[[#This Row],[Out Of]]),IF(AND(tbl_C01_Cat04[[#This Row],[Earned]]&gt;=0,tbl_C01_Cat04[[#This Row],[Earned]]&lt;=1),tbl_C01_Cat04[[#This Row],[Earned]],tbl_C01_Cat04[[#This Row],[Earned]]/100),IF(AND(ISNUMBER(tbl_C01_Cat04[[#This Row],[Out Of]]),tbl_C01_Cat04[[#This Row],[Out Of]]&gt;0,tbl_C01_Cat04[[#This Row],[Earned]]&gt;=0),tbl_C01_Cat04[[#This Row],[Earned]]/tbl_C01_Cat04[[#This Row],[Out Of]],""))))</calculatedColumnFormula>
    </tableColumn>
    <tableColumn id="6" xr3:uid="{00000000-0010-0000-0300-000006000000}" name="Item Wt.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_C01_Cat05" displayName="tbl_C01_Cat05" ref="AD14:AI18" totalsRowShown="0">
  <tableColumns count="6">
    <tableColumn id="1" xr3:uid="{00000000-0010-0000-0400-000001000000}" name="Assessment"/>
    <tableColumn id="2" xr3:uid="{00000000-0010-0000-0400-000002000000}" name="Due"/>
    <tableColumn id="3" xr3:uid="{00000000-0010-0000-0400-000003000000}" name="Earned"/>
    <tableColumn id="4" xr3:uid="{00000000-0010-0000-0400-000004000000}" name="Out Of"/>
    <tableColumn id="5" xr3:uid="{00000000-0010-0000-0400-000005000000}" name="Grade % (auto)">
      <calculatedColumnFormula>IF(ISBLANK(tbl_C01_Cat05[[#This Row],[Earned]]),"",IF(NOT(ISNUMBER(tbl_C01_Cat05[[#This Row],[Earned]])),"",IF(ISBLANK(tbl_C01_Cat05[[#This Row],[Out Of]]),IF(AND(tbl_C01_Cat05[[#This Row],[Earned]]&gt;=0,tbl_C01_Cat05[[#This Row],[Earned]]&lt;=1),tbl_C01_Cat05[[#This Row],[Earned]],tbl_C01_Cat05[[#This Row],[Earned]]/100),IF(AND(ISNUMBER(tbl_C01_Cat05[[#This Row],[Out Of]]),tbl_C01_Cat05[[#This Row],[Out Of]]&gt;0,tbl_C01_Cat05[[#This Row],[Earned]]&gt;=0),tbl_C01_Cat05[[#This Row],[Earned]]/tbl_C01_Cat05[[#This Row],[Out Of]],""))))</calculatedColumnFormula>
    </tableColumn>
    <tableColumn id="6" xr3:uid="{00000000-0010-0000-0400-000006000000}" name="Item Wt.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_C01_Cat06" displayName="tbl_C01_Cat06" ref="AK14:AP18" totalsRowShown="0">
  <tableColumns count="6">
    <tableColumn id="1" xr3:uid="{00000000-0010-0000-0500-000001000000}" name="Assessment"/>
    <tableColumn id="2" xr3:uid="{00000000-0010-0000-0500-000002000000}" name="Due"/>
    <tableColumn id="3" xr3:uid="{00000000-0010-0000-0500-000003000000}" name="Earned"/>
    <tableColumn id="4" xr3:uid="{00000000-0010-0000-0500-000004000000}" name="Out Of"/>
    <tableColumn id="5" xr3:uid="{00000000-0010-0000-0500-000005000000}" name="Grade % (auto)">
      <calculatedColumnFormula>IF(ISBLANK(tbl_C01_Cat06[[#This Row],[Earned]]),"",IF(NOT(ISNUMBER(tbl_C01_Cat06[[#This Row],[Earned]])),"",IF(ISBLANK(tbl_C01_Cat06[[#This Row],[Out Of]]),IF(AND(tbl_C01_Cat06[[#This Row],[Earned]]&gt;=0,tbl_C01_Cat06[[#This Row],[Earned]]&lt;=1),tbl_C01_Cat06[[#This Row],[Earned]],tbl_C01_Cat06[[#This Row],[Earned]]/100),IF(AND(ISNUMBER(tbl_C01_Cat06[[#This Row],[Out Of]]),tbl_C01_Cat06[[#This Row],[Out Of]]&gt;0,tbl_C01_Cat06[[#This Row],[Earned]]&gt;=0),tbl_C01_Cat06[[#This Row],[Earned]]/tbl_C01_Cat06[[#This Row],[Out Of]],""))))</calculatedColumnFormula>
    </tableColumn>
    <tableColumn id="6" xr3:uid="{00000000-0010-0000-0500-000006000000}" name="Item Wt."/>
  </tableColumns>
  <tableStyleInfo name="TableStyleLight1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_C02_Cat01" displayName="tbl_C02_Cat01" ref="B14:G18" totalsRowShown="0">
  <tableColumns count="6">
    <tableColumn id="1" xr3:uid="{00000000-0010-0000-0600-000001000000}" name="Assessment"/>
    <tableColumn id="2" xr3:uid="{00000000-0010-0000-0600-000002000000}" name="Due"/>
    <tableColumn id="3" xr3:uid="{00000000-0010-0000-0600-000003000000}" name="Earned"/>
    <tableColumn id="4" xr3:uid="{00000000-0010-0000-0600-000004000000}" name="Out Of"/>
    <tableColumn id="5" xr3:uid="{00000000-0010-0000-0600-000005000000}" name="Grade % (auto)">
      <calculatedColumnFormula>IF(ISBLANK(tbl_C02_Cat01[[#This Row],[Earned]]),"",IF(NOT(ISNUMBER(tbl_C02_Cat01[[#This Row],[Earned]])),"",IF(ISBLANK(tbl_C02_Cat01[[#This Row],[Out Of]]),IF(AND(tbl_C02_Cat01[[#This Row],[Earned]]&gt;=0,tbl_C02_Cat01[[#This Row],[Earned]]&lt;=1),tbl_C02_Cat01[[#This Row],[Earned]],tbl_C02_Cat01[[#This Row],[Earned]]/100),IF(AND(ISNUMBER(tbl_C02_Cat01[[#This Row],[Out Of]]),tbl_C02_Cat01[[#This Row],[Out Of]]&gt;0,tbl_C02_Cat01[[#This Row],[Earned]]&gt;=0),tbl_C02_Cat01[[#This Row],[Earned]]/tbl_C02_Cat01[[#This Row],[Out Of]],""))))</calculatedColumnFormula>
    </tableColumn>
    <tableColumn id="6" xr3:uid="{00000000-0010-0000-0600-000006000000}" name="Item Wt."/>
  </tableColumns>
  <tableStyleInfo name="TableStyleLight1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_C02_Cat02" displayName="tbl_C02_Cat02" ref="I14:N18" totalsRowShown="0">
  <tableColumns count="6">
    <tableColumn id="1" xr3:uid="{00000000-0010-0000-0700-000001000000}" name="Assessment"/>
    <tableColumn id="2" xr3:uid="{00000000-0010-0000-0700-000002000000}" name="Due"/>
    <tableColumn id="3" xr3:uid="{00000000-0010-0000-0700-000003000000}" name="Earned"/>
    <tableColumn id="4" xr3:uid="{00000000-0010-0000-0700-000004000000}" name="Out Of"/>
    <tableColumn id="5" xr3:uid="{00000000-0010-0000-0700-000005000000}" name="Grade % (auto)">
      <calculatedColumnFormula>IF(ISBLANK(tbl_C02_Cat02[[#This Row],[Earned]]),"",IF(NOT(ISNUMBER(tbl_C02_Cat02[[#This Row],[Earned]])),"",IF(ISBLANK(tbl_C02_Cat02[[#This Row],[Out Of]]),IF(AND(tbl_C02_Cat02[[#This Row],[Earned]]&gt;=0,tbl_C02_Cat02[[#This Row],[Earned]]&lt;=1),tbl_C02_Cat02[[#This Row],[Earned]],tbl_C02_Cat02[[#This Row],[Earned]]/100),IF(AND(ISNUMBER(tbl_C02_Cat02[[#This Row],[Out Of]]),tbl_C02_Cat02[[#This Row],[Out Of]]&gt;0,tbl_C02_Cat02[[#This Row],[Earned]]&gt;=0),tbl_C02_Cat02[[#This Row],[Earned]]/tbl_C02_Cat02[[#This Row],[Out Of]],""))))</calculatedColumnFormula>
    </tableColumn>
    <tableColumn id="6" xr3:uid="{00000000-0010-0000-0700-000006000000}" name="Item Wt."/>
  </tableColumns>
  <tableStyleInfo name="TableStyleLight1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bl_C02_Cat03" displayName="tbl_C02_Cat03" ref="P14:U18" totalsRowShown="0">
  <tableColumns count="6">
    <tableColumn id="1" xr3:uid="{00000000-0010-0000-0800-000001000000}" name="Assessment"/>
    <tableColumn id="2" xr3:uid="{00000000-0010-0000-0800-000002000000}" name="Due"/>
    <tableColumn id="3" xr3:uid="{00000000-0010-0000-0800-000003000000}" name="Earned"/>
    <tableColumn id="4" xr3:uid="{00000000-0010-0000-0800-000004000000}" name="Out Of"/>
    <tableColumn id="5" xr3:uid="{00000000-0010-0000-0800-000005000000}" name="Grade % (auto)">
      <calculatedColumnFormula>IF(ISBLANK(tbl_C02_Cat03[[#This Row],[Earned]]),"",IF(NOT(ISNUMBER(tbl_C02_Cat03[[#This Row],[Earned]])),"",IF(ISBLANK(tbl_C02_Cat03[[#This Row],[Out Of]]),IF(AND(tbl_C02_Cat03[[#This Row],[Earned]]&gt;=0,tbl_C02_Cat03[[#This Row],[Earned]]&lt;=1),tbl_C02_Cat03[[#This Row],[Earned]],tbl_C02_Cat03[[#This Row],[Earned]]/100),IF(AND(ISNUMBER(tbl_C02_Cat03[[#This Row],[Out Of]]),tbl_C02_Cat03[[#This Row],[Out Of]]&gt;0,tbl_C02_Cat03[[#This Row],[Earned]]&gt;=0),tbl_C02_Cat03[[#This Row],[Earned]]/tbl_C02_Cat03[[#This Row],[Out Of]],""))))</calculatedColumnFormula>
    </tableColumn>
    <tableColumn id="6" xr3:uid="{00000000-0010-0000-0800-000006000000}" name="Item Wt."/>
  </tableColumns>
  <tableStyleInfo name="TableStyleLight1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bl_C02_Cat04" displayName="tbl_C02_Cat04" ref="W14:AB18" totalsRowShown="0">
  <tableColumns count="6">
    <tableColumn id="1" xr3:uid="{00000000-0010-0000-0900-000001000000}" name="Assessment"/>
    <tableColumn id="2" xr3:uid="{00000000-0010-0000-0900-000002000000}" name="Due"/>
    <tableColumn id="3" xr3:uid="{00000000-0010-0000-0900-000003000000}" name="Earned"/>
    <tableColumn id="4" xr3:uid="{00000000-0010-0000-0900-000004000000}" name="Out Of"/>
    <tableColumn id="5" xr3:uid="{00000000-0010-0000-0900-000005000000}" name="Grade % (auto)">
      <calculatedColumnFormula>IF(ISBLANK(tbl_C02_Cat04[[#This Row],[Earned]]),"",IF(NOT(ISNUMBER(tbl_C02_Cat04[[#This Row],[Earned]])),"",IF(ISBLANK(tbl_C02_Cat04[[#This Row],[Out Of]]),IF(AND(tbl_C02_Cat04[[#This Row],[Earned]]&gt;=0,tbl_C02_Cat04[[#This Row],[Earned]]&lt;=1),tbl_C02_Cat04[[#This Row],[Earned]],tbl_C02_Cat04[[#This Row],[Earned]]/100),IF(AND(ISNUMBER(tbl_C02_Cat04[[#This Row],[Out Of]]),tbl_C02_Cat04[[#This Row],[Out Of]]&gt;0,tbl_C02_Cat04[[#This Row],[Earned]]&gt;=0),tbl_C02_Cat04[[#This Row],[Earned]]/tbl_C02_Cat04[[#This Row],[Out Of]],""))))</calculatedColumnFormula>
    </tableColumn>
    <tableColumn id="6" xr3:uid="{00000000-0010-0000-0900-000006000000}" name="Item Wt."/>
  </tableColumns>
  <tableStyleInfo name="TableStyleLight1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bl_C02_Cat05" displayName="tbl_C02_Cat05" ref="AD14:AI18" totalsRowShown="0">
  <tableColumns count="6">
    <tableColumn id="1" xr3:uid="{00000000-0010-0000-0A00-000001000000}" name="Assessment"/>
    <tableColumn id="2" xr3:uid="{00000000-0010-0000-0A00-000002000000}" name="Due"/>
    <tableColumn id="3" xr3:uid="{00000000-0010-0000-0A00-000003000000}" name="Earned"/>
    <tableColumn id="4" xr3:uid="{00000000-0010-0000-0A00-000004000000}" name="Out Of"/>
    <tableColumn id="5" xr3:uid="{00000000-0010-0000-0A00-000005000000}" name="Grade % (auto)">
      <calculatedColumnFormula>IF(ISBLANK(tbl_C02_Cat05[[#This Row],[Earned]]),"",IF(NOT(ISNUMBER(tbl_C02_Cat05[[#This Row],[Earned]])),"",IF(ISBLANK(tbl_C02_Cat05[[#This Row],[Out Of]]),IF(AND(tbl_C02_Cat05[[#This Row],[Earned]]&gt;=0,tbl_C02_Cat05[[#This Row],[Earned]]&lt;=1),tbl_C02_Cat05[[#This Row],[Earned]],tbl_C02_Cat05[[#This Row],[Earned]]/100),IF(AND(ISNUMBER(tbl_C02_Cat05[[#This Row],[Out Of]]),tbl_C02_Cat05[[#This Row],[Out Of]]&gt;0,tbl_C02_Cat05[[#This Row],[Earned]]&gt;=0),tbl_C02_Cat05[[#This Row],[Earned]]/tbl_C02_Cat05[[#This Row],[Out Of]],""))))</calculatedColumnFormula>
    </tableColumn>
    <tableColumn id="6" xr3:uid="{00000000-0010-0000-0A00-000006000000}" name="Item Wt."/>
  </tableColumns>
  <tableStyleInfo name="TableStyleLight1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bl_C02_Cat06" displayName="tbl_C02_Cat06" ref="AK14:AP18" totalsRowShown="0">
  <tableColumns count="6">
    <tableColumn id="1" xr3:uid="{00000000-0010-0000-0B00-000001000000}" name="Assessment"/>
    <tableColumn id="2" xr3:uid="{00000000-0010-0000-0B00-000002000000}" name="Due"/>
    <tableColumn id="3" xr3:uid="{00000000-0010-0000-0B00-000003000000}" name="Earned"/>
    <tableColumn id="4" xr3:uid="{00000000-0010-0000-0B00-000004000000}" name="Out Of"/>
    <tableColumn id="5" xr3:uid="{00000000-0010-0000-0B00-000005000000}" name="Grade % (auto)">
      <calculatedColumnFormula>IF(ISBLANK(tbl_C02_Cat06[[#This Row],[Earned]]),"",IF(NOT(ISNUMBER(tbl_C02_Cat06[[#This Row],[Earned]])),"",IF(ISBLANK(tbl_C02_Cat06[[#This Row],[Out Of]]),IF(AND(tbl_C02_Cat06[[#This Row],[Earned]]&gt;=0,tbl_C02_Cat06[[#This Row],[Earned]]&lt;=1),tbl_C02_Cat06[[#This Row],[Earned]],tbl_C02_Cat06[[#This Row],[Earned]]/100),IF(AND(ISNUMBER(tbl_C02_Cat06[[#This Row],[Out Of]]),tbl_C02_Cat06[[#This Row],[Out Of]]&gt;0,tbl_C02_Cat06[[#This Row],[Earned]]&gt;=0),tbl_C02_Cat06[[#This Row],[Earned]]/tbl_C02_Cat06[[#This Row],[Out Of]],""))))</calculatedColumnFormula>
    </tableColumn>
    <tableColumn id="6" xr3:uid="{00000000-0010-0000-0B00-000006000000}" name="Item Wt."/>
  </tableColumns>
  <tableStyleInfo name="TableStyleLight1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bl_C03_Cat01" displayName="tbl_C03_Cat01" ref="B14:G18" totalsRowShown="0">
  <tableColumns count="6">
    <tableColumn id="1" xr3:uid="{00000000-0010-0000-0C00-000001000000}" name="Assessment"/>
    <tableColumn id="2" xr3:uid="{00000000-0010-0000-0C00-000002000000}" name="Due"/>
    <tableColumn id="3" xr3:uid="{00000000-0010-0000-0C00-000003000000}" name="Earned"/>
    <tableColumn id="4" xr3:uid="{00000000-0010-0000-0C00-000004000000}" name="Out Of"/>
    <tableColumn id="5" xr3:uid="{00000000-0010-0000-0C00-000005000000}" name="Grade % (auto)">
      <calculatedColumnFormula>IF(ISBLANK(tbl_C03_Cat01[[#This Row],[Earned]]),"",IF(NOT(ISNUMBER(tbl_C03_Cat01[[#This Row],[Earned]])),"",IF(ISBLANK(tbl_C03_Cat01[[#This Row],[Out Of]]),IF(AND(tbl_C03_Cat01[[#This Row],[Earned]]&gt;=0,tbl_C03_Cat01[[#This Row],[Earned]]&lt;=1),tbl_C03_Cat01[[#This Row],[Earned]],tbl_C03_Cat01[[#This Row],[Earned]]/100),IF(AND(ISNUMBER(tbl_C03_Cat01[[#This Row],[Out Of]]),tbl_C03_Cat01[[#This Row],[Out Of]]&gt;0,tbl_C03_Cat01[[#This Row],[Earned]]&gt;=0),tbl_C03_Cat01[[#This Row],[Earned]]/tbl_C03_Cat01[[#This Row],[Out Of]],""))))</calculatedColumnFormula>
    </tableColumn>
    <tableColumn id="6" xr3:uid="{00000000-0010-0000-0C00-000006000000}" name="Item Wt."/>
  </tableColumns>
  <tableStyleInfo name="TableStyleLight1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bl_C03_Cat02" displayName="tbl_C03_Cat02" ref="I14:N18" totalsRowShown="0">
  <tableColumns count="6">
    <tableColumn id="1" xr3:uid="{00000000-0010-0000-0D00-000001000000}" name="Assessment"/>
    <tableColumn id="2" xr3:uid="{00000000-0010-0000-0D00-000002000000}" name="Due"/>
    <tableColumn id="3" xr3:uid="{00000000-0010-0000-0D00-000003000000}" name="Earned"/>
    <tableColumn id="4" xr3:uid="{00000000-0010-0000-0D00-000004000000}" name="Out Of"/>
    <tableColumn id="5" xr3:uid="{00000000-0010-0000-0D00-000005000000}" name="Grade % (auto)">
      <calculatedColumnFormula>IF(ISBLANK(tbl_C03_Cat02[[#This Row],[Earned]]),"",IF(NOT(ISNUMBER(tbl_C03_Cat02[[#This Row],[Earned]])),"",IF(ISBLANK(tbl_C03_Cat02[[#This Row],[Out Of]]),IF(AND(tbl_C03_Cat02[[#This Row],[Earned]]&gt;=0,tbl_C03_Cat02[[#This Row],[Earned]]&lt;=1),tbl_C03_Cat02[[#This Row],[Earned]],tbl_C03_Cat02[[#This Row],[Earned]]/100),IF(AND(ISNUMBER(tbl_C03_Cat02[[#This Row],[Out Of]]),tbl_C03_Cat02[[#This Row],[Out Of]]&gt;0,tbl_C03_Cat02[[#This Row],[Earned]]&gt;=0),tbl_C03_Cat02[[#This Row],[Earned]]/tbl_C03_Cat02[[#This Row],[Out Of]],""))))</calculatedColumnFormula>
    </tableColumn>
    <tableColumn id="6" xr3:uid="{00000000-0010-0000-0D00-000006000000}" name="Item Wt."/>
  </tableColumns>
  <tableStyleInfo name="TableStyleLight1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bl_C03_Cat03" displayName="tbl_C03_Cat03" ref="P14:U18" totalsRowShown="0">
  <tableColumns count="6">
    <tableColumn id="1" xr3:uid="{00000000-0010-0000-0E00-000001000000}" name="Assessment"/>
    <tableColumn id="2" xr3:uid="{00000000-0010-0000-0E00-000002000000}" name="Due"/>
    <tableColumn id="3" xr3:uid="{00000000-0010-0000-0E00-000003000000}" name="Earned"/>
    <tableColumn id="4" xr3:uid="{00000000-0010-0000-0E00-000004000000}" name="Out Of"/>
    <tableColumn id="5" xr3:uid="{00000000-0010-0000-0E00-000005000000}" name="Grade % (auto)">
      <calculatedColumnFormula>IF(ISBLANK(tbl_C03_Cat03[[#This Row],[Earned]]),"",IF(NOT(ISNUMBER(tbl_C03_Cat03[[#This Row],[Earned]])),"",IF(ISBLANK(tbl_C03_Cat03[[#This Row],[Out Of]]),IF(AND(tbl_C03_Cat03[[#This Row],[Earned]]&gt;=0,tbl_C03_Cat03[[#This Row],[Earned]]&lt;=1),tbl_C03_Cat03[[#This Row],[Earned]],tbl_C03_Cat03[[#This Row],[Earned]]/100),IF(AND(ISNUMBER(tbl_C03_Cat03[[#This Row],[Out Of]]),tbl_C03_Cat03[[#This Row],[Out Of]]&gt;0,tbl_C03_Cat03[[#This Row],[Earned]]&gt;=0),tbl_C03_Cat03[[#This Row],[Earned]]/tbl_C03_Cat03[[#This Row],[Out Of]],""))))</calculatedColumnFormula>
    </tableColumn>
    <tableColumn id="6" xr3:uid="{00000000-0010-0000-0E00-000006000000}" name="Item Wt."/>
  </tableColumns>
  <tableStyleInfo name="TableStyleLight1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bl_C03_Cat04" displayName="tbl_C03_Cat04" ref="W14:AB18" totalsRowShown="0">
  <tableColumns count="6">
    <tableColumn id="1" xr3:uid="{00000000-0010-0000-0F00-000001000000}" name="Assessment"/>
    <tableColumn id="2" xr3:uid="{00000000-0010-0000-0F00-000002000000}" name="Due"/>
    <tableColumn id="3" xr3:uid="{00000000-0010-0000-0F00-000003000000}" name="Earned"/>
    <tableColumn id="4" xr3:uid="{00000000-0010-0000-0F00-000004000000}" name="Out Of"/>
    <tableColumn id="5" xr3:uid="{00000000-0010-0000-0F00-000005000000}" name="Grade % (auto)">
      <calculatedColumnFormula>IF(ISBLANK(tbl_C03_Cat04[[#This Row],[Earned]]),"",IF(NOT(ISNUMBER(tbl_C03_Cat04[[#This Row],[Earned]])),"",IF(ISBLANK(tbl_C03_Cat04[[#This Row],[Out Of]]),IF(AND(tbl_C03_Cat04[[#This Row],[Earned]]&gt;=0,tbl_C03_Cat04[[#This Row],[Earned]]&lt;=1),tbl_C03_Cat04[[#This Row],[Earned]],tbl_C03_Cat04[[#This Row],[Earned]]/100),IF(AND(ISNUMBER(tbl_C03_Cat04[[#This Row],[Out Of]]),tbl_C03_Cat04[[#This Row],[Out Of]]&gt;0,tbl_C03_Cat04[[#This Row],[Earned]]&gt;=0),tbl_C03_Cat04[[#This Row],[Earned]]/tbl_C03_Cat04[[#This Row],[Out Of]],""))))</calculatedColumnFormula>
    </tableColumn>
    <tableColumn id="6" xr3:uid="{00000000-0010-0000-0F00-000006000000}" name="Item Wt."/>
  </tableColumns>
  <tableStyleInfo name="TableStyleLight1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bl_C03_Cat05" displayName="tbl_C03_Cat05" ref="AD14:AI18" totalsRowShown="0">
  <tableColumns count="6">
    <tableColumn id="1" xr3:uid="{00000000-0010-0000-1000-000001000000}" name="Assessment"/>
    <tableColumn id="2" xr3:uid="{00000000-0010-0000-1000-000002000000}" name="Due"/>
    <tableColumn id="3" xr3:uid="{00000000-0010-0000-1000-000003000000}" name="Earned"/>
    <tableColumn id="4" xr3:uid="{00000000-0010-0000-1000-000004000000}" name="Out Of"/>
    <tableColumn id="5" xr3:uid="{00000000-0010-0000-1000-000005000000}" name="Grade % (auto)">
      <calculatedColumnFormula>IF(ISBLANK(tbl_C03_Cat05[[#This Row],[Earned]]),"",IF(NOT(ISNUMBER(tbl_C03_Cat05[[#This Row],[Earned]])),"",IF(ISBLANK(tbl_C03_Cat05[[#This Row],[Out Of]]),IF(AND(tbl_C03_Cat05[[#This Row],[Earned]]&gt;=0,tbl_C03_Cat05[[#This Row],[Earned]]&lt;=1),tbl_C03_Cat05[[#This Row],[Earned]],tbl_C03_Cat05[[#This Row],[Earned]]/100),IF(AND(ISNUMBER(tbl_C03_Cat05[[#This Row],[Out Of]]),tbl_C03_Cat05[[#This Row],[Out Of]]&gt;0,tbl_C03_Cat05[[#This Row],[Earned]]&gt;=0),tbl_C03_Cat05[[#This Row],[Earned]]/tbl_C03_Cat05[[#This Row],[Out Of]],""))))</calculatedColumnFormula>
    </tableColumn>
    <tableColumn id="6" xr3:uid="{00000000-0010-0000-1000-000006000000}" name="Item Wt."/>
  </tableColumns>
  <tableStyleInfo name="TableStyleLight1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bl_C03_Cat06" displayName="tbl_C03_Cat06" ref="AK14:AP18" totalsRowShown="0">
  <tableColumns count="6">
    <tableColumn id="1" xr3:uid="{00000000-0010-0000-1100-000001000000}" name="Assessment"/>
    <tableColumn id="2" xr3:uid="{00000000-0010-0000-1100-000002000000}" name="Due"/>
    <tableColumn id="3" xr3:uid="{00000000-0010-0000-1100-000003000000}" name="Earned"/>
    <tableColumn id="4" xr3:uid="{00000000-0010-0000-1100-000004000000}" name="Out Of"/>
    <tableColumn id="5" xr3:uid="{00000000-0010-0000-1100-000005000000}" name="Grade % (auto)">
      <calculatedColumnFormula>IF(ISBLANK(tbl_C03_Cat06[[#This Row],[Earned]]),"",IF(NOT(ISNUMBER(tbl_C03_Cat06[[#This Row],[Earned]])),"",IF(ISBLANK(tbl_C03_Cat06[[#This Row],[Out Of]]),IF(AND(tbl_C03_Cat06[[#This Row],[Earned]]&gt;=0,tbl_C03_Cat06[[#This Row],[Earned]]&lt;=1),tbl_C03_Cat06[[#This Row],[Earned]],tbl_C03_Cat06[[#This Row],[Earned]]/100),IF(AND(ISNUMBER(tbl_C03_Cat06[[#This Row],[Out Of]]),tbl_C03_Cat06[[#This Row],[Out Of]]&gt;0,tbl_C03_Cat06[[#This Row],[Earned]]&gt;=0),tbl_C03_Cat06[[#This Row],[Earned]]/tbl_C03_Cat06[[#This Row],[Out Of]],""))))</calculatedColumnFormula>
    </tableColumn>
    <tableColumn id="6" xr3:uid="{00000000-0010-0000-1100-000006000000}" name="Item Wt."/>
  </tableColumns>
  <tableStyleInfo name="TableStyleLight1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bl_C04_Cat01" displayName="tbl_C04_Cat01" ref="B14:G18" totalsRowShown="0">
  <tableColumns count="6">
    <tableColumn id="1" xr3:uid="{00000000-0010-0000-1200-000001000000}" name="Assessment"/>
    <tableColumn id="2" xr3:uid="{00000000-0010-0000-1200-000002000000}" name="Due"/>
    <tableColumn id="3" xr3:uid="{00000000-0010-0000-1200-000003000000}" name="Earned"/>
    <tableColumn id="4" xr3:uid="{00000000-0010-0000-1200-000004000000}" name="Out Of"/>
    <tableColumn id="5" xr3:uid="{00000000-0010-0000-1200-000005000000}" name="Grade % (auto)">
      <calculatedColumnFormula>IF(ISBLANK(tbl_C04_Cat01[[#This Row],[Earned]]),"",IF(NOT(ISNUMBER(tbl_C04_Cat01[[#This Row],[Earned]])),"",IF(ISBLANK(tbl_C04_Cat01[[#This Row],[Out Of]]),IF(AND(tbl_C04_Cat01[[#This Row],[Earned]]&gt;=0,tbl_C04_Cat01[[#This Row],[Earned]]&lt;=1),tbl_C04_Cat01[[#This Row],[Earned]],tbl_C04_Cat01[[#This Row],[Earned]]/100),IF(AND(ISNUMBER(tbl_C04_Cat01[[#This Row],[Out Of]]),tbl_C04_Cat01[[#This Row],[Out Of]]&gt;0,tbl_C04_Cat01[[#This Row],[Earned]]&gt;=0),tbl_C04_Cat01[[#This Row],[Earned]]/tbl_C04_Cat01[[#This Row],[Out Of]],""))))</calculatedColumnFormula>
    </tableColumn>
    <tableColumn id="6" xr3:uid="{00000000-0010-0000-1200-000006000000}" name="Item Wt."/>
  </tableColumns>
  <tableStyleInfo name="TableStyleLight1" showFirstColumn="0" showLastColumn="0" showRowStripes="0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bl_C04_Cat02" displayName="tbl_C04_Cat02" ref="I14:N18" totalsRowShown="0">
  <tableColumns count="6">
    <tableColumn id="1" xr3:uid="{00000000-0010-0000-1300-000001000000}" name="Assessment"/>
    <tableColumn id="2" xr3:uid="{00000000-0010-0000-1300-000002000000}" name="Due"/>
    <tableColumn id="3" xr3:uid="{00000000-0010-0000-1300-000003000000}" name="Earned"/>
    <tableColumn id="4" xr3:uid="{00000000-0010-0000-1300-000004000000}" name="Out Of"/>
    <tableColumn id="5" xr3:uid="{00000000-0010-0000-1300-000005000000}" name="Grade % (auto)">
      <calculatedColumnFormula>IF(ISBLANK(tbl_C04_Cat02[[#This Row],[Earned]]),"",IF(NOT(ISNUMBER(tbl_C04_Cat02[[#This Row],[Earned]])),"",IF(ISBLANK(tbl_C04_Cat02[[#This Row],[Out Of]]),IF(AND(tbl_C04_Cat02[[#This Row],[Earned]]&gt;=0,tbl_C04_Cat02[[#This Row],[Earned]]&lt;=1),tbl_C04_Cat02[[#This Row],[Earned]],tbl_C04_Cat02[[#This Row],[Earned]]/100),IF(AND(ISNUMBER(tbl_C04_Cat02[[#This Row],[Out Of]]),tbl_C04_Cat02[[#This Row],[Out Of]]&gt;0,tbl_C04_Cat02[[#This Row],[Earned]]&gt;=0),tbl_C04_Cat02[[#This Row],[Earned]]/tbl_C04_Cat02[[#This Row],[Out Of]],""))))</calculatedColumnFormula>
    </tableColumn>
    <tableColumn id="6" xr3:uid="{00000000-0010-0000-1300-000006000000}" name="Item Wt."/>
  </tableColumns>
  <tableStyleInfo name="TableStyleLight1" showFirstColumn="0" showLastColumn="0" showRowStripes="0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bl_C04_Cat03" displayName="tbl_C04_Cat03" ref="P14:U18" totalsRowShown="0">
  <tableColumns count="6">
    <tableColumn id="1" xr3:uid="{00000000-0010-0000-1400-000001000000}" name="Assessment"/>
    <tableColumn id="2" xr3:uid="{00000000-0010-0000-1400-000002000000}" name="Due"/>
    <tableColumn id="3" xr3:uid="{00000000-0010-0000-1400-000003000000}" name="Earned"/>
    <tableColumn id="4" xr3:uid="{00000000-0010-0000-1400-000004000000}" name="Out Of"/>
    <tableColumn id="5" xr3:uid="{00000000-0010-0000-1400-000005000000}" name="Grade % (auto)">
      <calculatedColumnFormula>IF(ISBLANK(tbl_C04_Cat03[[#This Row],[Earned]]),"",IF(NOT(ISNUMBER(tbl_C04_Cat03[[#This Row],[Earned]])),"",IF(ISBLANK(tbl_C04_Cat03[[#This Row],[Out Of]]),IF(AND(tbl_C04_Cat03[[#This Row],[Earned]]&gt;=0,tbl_C04_Cat03[[#This Row],[Earned]]&lt;=1),tbl_C04_Cat03[[#This Row],[Earned]],tbl_C04_Cat03[[#This Row],[Earned]]/100),IF(AND(ISNUMBER(tbl_C04_Cat03[[#This Row],[Out Of]]),tbl_C04_Cat03[[#This Row],[Out Of]]&gt;0,tbl_C04_Cat03[[#This Row],[Earned]]&gt;=0),tbl_C04_Cat03[[#This Row],[Earned]]/tbl_C04_Cat03[[#This Row],[Out Of]],""))))</calculatedColumnFormula>
    </tableColumn>
    <tableColumn id="6" xr3:uid="{00000000-0010-0000-1400-000006000000}" name="Item Wt."/>
  </tableColumns>
  <tableStyleInfo name="TableStyleLight1" showFirstColumn="0" showLastColumn="0" showRowStripes="0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bl_C04_Cat04" displayName="tbl_C04_Cat04" ref="W14:AB18" totalsRowShown="0">
  <tableColumns count="6">
    <tableColumn id="1" xr3:uid="{00000000-0010-0000-1500-000001000000}" name="Assessment"/>
    <tableColumn id="2" xr3:uid="{00000000-0010-0000-1500-000002000000}" name="Due"/>
    <tableColumn id="3" xr3:uid="{00000000-0010-0000-1500-000003000000}" name="Earned"/>
    <tableColumn id="4" xr3:uid="{00000000-0010-0000-1500-000004000000}" name="Out Of"/>
    <tableColumn id="5" xr3:uid="{00000000-0010-0000-1500-000005000000}" name="Grade % (auto)">
      <calculatedColumnFormula>IF(ISBLANK(tbl_C04_Cat04[[#This Row],[Earned]]),"",IF(NOT(ISNUMBER(tbl_C04_Cat04[[#This Row],[Earned]])),"",IF(ISBLANK(tbl_C04_Cat04[[#This Row],[Out Of]]),IF(AND(tbl_C04_Cat04[[#This Row],[Earned]]&gt;=0,tbl_C04_Cat04[[#This Row],[Earned]]&lt;=1),tbl_C04_Cat04[[#This Row],[Earned]],tbl_C04_Cat04[[#This Row],[Earned]]/100),IF(AND(ISNUMBER(tbl_C04_Cat04[[#This Row],[Out Of]]),tbl_C04_Cat04[[#This Row],[Out Of]]&gt;0,tbl_C04_Cat04[[#This Row],[Earned]]&gt;=0),tbl_C04_Cat04[[#This Row],[Earned]]/tbl_C04_Cat04[[#This Row],[Out Of]],""))))</calculatedColumnFormula>
    </tableColumn>
    <tableColumn id="6" xr3:uid="{00000000-0010-0000-1500-000006000000}" name="Item Wt."/>
  </tableColumns>
  <tableStyleInfo name="TableStyleLight1" showFirstColumn="0" showLastColumn="0" showRowStripes="0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bl_C04_Cat05" displayName="tbl_C04_Cat05" ref="AD14:AI18" totalsRowShown="0">
  <tableColumns count="6">
    <tableColumn id="1" xr3:uid="{00000000-0010-0000-1600-000001000000}" name="Assessment"/>
    <tableColumn id="2" xr3:uid="{00000000-0010-0000-1600-000002000000}" name="Due"/>
    <tableColumn id="3" xr3:uid="{00000000-0010-0000-1600-000003000000}" name="Earned"/>
    <tableColumn id="4" xr3:uid="{00000000-0010-0000-1600-000004000000}" name="Out Of"/>
    <tableColumn id="5" xr3:uid="{00000000-0010-0000-1600-000005000000}" name="Grade % (auto)">
      <calculatedColumnFormula>IF(ISBLANK(tbl_C04_Cat05[[#This Row],[Earned]]),"",IF(NOT(ISNUMBER(tbl_C04_Cat05[[#This Row],[Earned]])),"",IF(ISBLANK(tbl_C04_Cat05[[#This Row],[Out Of]]),IF(AND(tbl_C04_Cat05[[#This Row],[Earned]]&gt;=0,tbl_C04_Cat05[[#This Row],[Earned]]&lt;=1),tbl_C04_Cat05[[#This Row],[Earned]],tbl_C04_Cat05[[#This Row],[Earned]]/100),IF(AND(ISNUMBER(tbl_C04_Cat05[[#This Row],[Out Of]]),tbl_C04_Cat05[[#This Row],[Out Of]]&gt;0,tbl_C04_Cat05[[#This Row],[Earned]]&gt;=0),tbl_C04_Cat05[[#This Row],[Earned]]/tbl_C04_Cat05[[#This Row],[Out Of]],""))))</calculatedColumnFormula>
    </tableColumn>
    <tableColumn id="6" xr3:uid="{00000000-0010-0000-1600-000006000000}" name="Item Wt."/>
  </tableColumns>
  <tableStyleInfo name="TableStyleLight1" showFirstColumn="0" showLastColumn="0" showRowStripes="0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bl_C04_Cat06" displayName="tbl_C04_Cat06" ref="AK14:AP18" totalsRowShown="0">
  <tableColumns count="6">
    <tableColumn id="1" xr3:uid="{00000000-0010-0000-1700-000001000000}" name="Assessment"/>
    <tableColumn id="2" xr3:uid="{00000000-0010-0000-1700-000002000000}" name="Due"/>
    <tableColumn id="3" xr3:uid="{00000000-0010-0000-1700-000003000000}" name="Earned"/>
    <tableColumn id="4" xr3:uid="{00000000-0010-0000-1700-000004000000}" name="Out Of"/>
    <tableColumn id="5" xr3:uid="{00000000-0010-0000-1700-000005000000}" name="Grade % (auto)">
      <calculatedColumnFormula>IF(ISBLANK(tbl_C04_Cat06[[#This Row],[Earned]]),"",IF(NOT(ISNUMBER(tbl_C04_Cat06[[#This Row],[Earned]])),"",IF(ISBLANK(tbl_C04_Cat06[[#This Row],[Out Of]]),IF(AND(tbl_C04_Cat06[[#This Row],[Earned]]&gt;=0,tbl_C04_Cat06[[#This Row],[Earned]]&lt;=1),tbl_C04_Cat06[[#This Row],[Earned]],tbl_C04_Cat06[[#This Row],[Earned]]/100),IF(AND(ISNUMBER(tbl_C04_Cat06[[#This Row],[Out Of]]),tbl_C04_Cat06[[#This Row],[Out Of]]&gt;0,tbl_C04_Cat06[[#This Row],[Earned]]&gt;=0),tbl_C04_Cat06[[#This Row],[Earned]]/tbl_C04_Cat06[[#This Row],[Out Of]],""))))</calculatedColumnFormula>
    </tableColumn>
    <tableColumn id="6" xr3:uid="{00000000-0010-0000-1700-000006000000}" name="Item Wt."/>
  </tableColumns>
  <tableStyleInfo name="TableStyleLight1" showFirstColumn="0" showLastColumn="0" showRowStripes="0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bl_C05_Cat01" displayName="tbl_C05_Cat01" ref="B14:G18" totalsRowShown="0">
  <tableColumns count="6">
    <tableColumn id="1" xr3:uid="{00000000-0010-0000-1800-000001000000}" name="Assessment"/>
    <tableColumn id="2" xr3:uid="{00000000-0010-0000-1800-000002000000}" name="Due"/>
    <tableColumn id="3" xr3:uid="{00000000-0010-0000-1800-000003000000}" name="Earned"/>
    <tableColumn id="4" xr3:uid="{00000000-0010-0000-1800-000004000000}" name="Out Of"/>
    <tableColumn id="5" xr3:uid="{00000000-0010-0000-1800-000005000000}" name="Grade % (auto)">
      <calculatedColumnFormula>IF(ISBLANK(tbl_C05_Cat01[[#This Row],[Earned]]),"",IF(NOT(ISNUMBER(tbl_C05_Cat01[[#This Row],[Earned]])),"",IF(ISBLANK(tbl_C05_Cat01[[#This Row],[Out Of]]),IF(AND(tbl_C05_Cat01[[#This Row],[Earned]]&gt;=0,tbl_C05_Cat01[[#This Row],[Earned]]&lt;=1),tbl_C05_Cat01[[#This Row],[Earned]],tbl_C05_Cat01[[#This Row],[Earned]]/100),IF(AND(ISNUMBER(tbl_C05_Cat01[[#This Row],[Out Of]]),tbl_C05_Cat01[[#This Row],[Out Of]]&gt;0,tbl_C05_Cat01[[#This Row],[Earned]]&gt;=0),tbl_C05_Cat01[[#This Row],[Earned]]/tbl_C05_Cat01[[#This Row],[Out Of]],""))))</calculatedColumnFormula>
    </tableColumn>
    <tableColumn id="6" xr3:uid="{00000000-0010-0000-1800-000006000000}" name="Item Wt."/>
  </tableColumns>
  <tableStyleInfo name="TableStyleLight1" showFirstColumn="0" showLastColumn="0" showRowStripes="0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bl_C05_Cat02" displayName="tbl_C05_Cat02" ref="I14:N18" totalsRowShown="0">
  <tableColumns count="6">
    <tableColumn id="1" xr3:uid="{00000000-0010-0000-1900-000001000000}" name="Assessment"/>
    <tableColumn id="2" xr3:uid="{00000000-0010-0000-1900-000002000000}" name="Due"/>
    <tableColumn id="3" xr3:uid="{00000000-0010-0000-1900-000003000000}" name="Earned"/>
    <tableColumn id="4" xr3:uid="{00000000-0010-0000-1900-000004000000}" name="Out Of"/>
    <tableColumn id="5" xr3:uid="{00000000-0010-0000-1900-000005000000}" name="Grade % (auto)">
      <calculatedColumnFormula>IF(ISBLANK(tbl_C05_Cat02[[#This Row],[Earned]]),"",IF(NOT(ISNUMBER(tbl_C05_Cat02[[#This Row],[Earned]])),"",IF(ISBLANK(tbl_C05_Cat02[[#This Row],[Out Of]]),IF(AND(tbl_C05_Cat02[[#This Row],[Earned]]&gt;=0,tbl_C05_Cat02[[#This Row],[Earned]]&lt;=1),tbl_C05_Cat02[[#This Row],[Earned]],tbl_C05_Cat02[[#This Row],[Earned]]/100),IF(AND(ISNUMBER(tbl_C05_Cat02[[#This Row],[Out Of]]),tbl_C05_Cat02[[#This Row],[Out Of]]&gt;0,tbl_C05_Cat02[[#This Row],[Earned]]&gt;=0),tbl_C05_Cat02[[#This Row],[Earned]]/tbl_C05_Cat02[[#This Row],[Out Of]],""))))</calculatedColumnFormula>
    </tableColumn>
    <tableColumn id="6" xr3:uid="{00000000-0010-0000-1900-000006000000}" name="Item Wt."/>
  </tableColumns>
  <tableStyleInfo name="TableStyleLight1" showFirstColumn="0" showLastColumn="0" showRowStripes="0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bl_C05_Cat03" displayName="tbl_C05_Cat03" ref="P14:U18" totalsRowShown="0">
  <tableColumns count="6">
    <tableColumn id="1" xr3:uid="{00000000-0010-0000-1A00-000001000000}" name="Assessment"/>
    <tableColumn id="2" xr3:uid="{00000000-0010-0000-1A00-000002000000}" name="Due"/>
    <tableColumn id="3" xr3:uid="{00000000-0010-0000-1A00-000003000000}" name="Earned"/>
    <tableColumn id="4" xr3:uid="{00000000-0010-0000-1A00-000004000000}" name="Out Of"/>
    <tableColumn id="5" xr3:uid="{00000000-0010-0000-1A00-000005000000}" name="Grade % (auto)">
      <calculatedColumnFormula>IF(ISBLANK(tbl_C05_Cat03[[#This Row],[Earned]]),"",IF(NOT(ISNUMBER(tbl_C05_Cat03[[#This Row],[Earned]])),"",IF(ISBLANK(tbl_C05_Cat03[[#This Row],[Out Of]]),IF(AND(tbl_C05_Cat03[[#This Row],[Earned]]&gt;=0,tbl_C05_Cat03[[#This Row],[Earned]]&lt;=1),tbl_C05_Cat03[[#This Row],[Earned]],tbl_C05_Cat03[[#This Row],[Earned]]/100),IF(AND(ISNUMBER(tbl_C05_Cat03[[#This Row],[Out Of]]),tbl_C05_Cat03[[#This Row],[Out Of]]&gt;0,tbl_C05_Cat03[[#This Row],[Earned]]&gt;=0),tbl_C05_Cat03[[#This Row],[Earned]]/tbl_C05_Cat03[[#This Row],[Out Of]],""))))</calculatedColumnFormula>
    </tableColumn>
    <tableColumn id="6" xr3:uid="{00000000-0010-0000-1A00-000006000000}" name="Item Wt."/>
  </tableColumns>
  <tableStyleInfo name="TableStyleLight1" showFirstColumn="0" showLastColumn="0" showRowStripes="0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bl_C05_Cat04" displayName="tbl_C05_Cat04" ref="W14:AB18" totalsRowShown="0">
  <tableColumns count="6">
    <tableColumn id="1" xr3:uid="{00000000-0010-0000-1B00-000001000000}" name="Assessment"/>
    <tableColumn id="2" xr3:uid="{00000000-0010-0000-1B00-000002000000}" name="Due"/>
    <tableColumn id="3" xr3:uid="{00000000-0010-0000-1B00-000003000000}" name="Earned"/>
    <tableColumn id="4" xr3:uid="{00000000-0010-0000-1B00-000004000000}" name="Out Of"/>
    <tableColumn id="5" xr3:uid="{00000000-0010-0000-1B00-000005000000}" name="Grade % (auto)">
      <calculatedColumnFormula>IF(ISBLANK(tbl_C05_Cat04[[#This Row],[Earned]]),"",IF(NOT(ISNUMBER(tbl_C05_Cat04[[#This Row],[Earned]])),"",IF(ISBLANK(tbl_C05_Cat04[[#This Row],[Out Of]]),IF(AND(tbl_C05_Cat04[[#This Row],[Earned]]&gt;=0,tbl_C05_Cat04[[#This Row],[Earned]]&lt;=1),tbl_C05_Cat04[[#This Row],[Earned]],tbl_C05_Cat04[[#This Row],[Earned]]/100),IF(AND(ISNUMBER(tbl_C05_Cat04[[#This Row],[Out Of]]),tbl_C05_Cat04[[#This Row],[Out Of]]&gt;0,tbl_C05_Cat04[[#This Row],[Earned]]&gt;=0),tbl_C05_Cat04[[#This Row],[Earned]]/tbl_C05_Cat04[[#This Row],[Out Of]],""))))</calculatedColumnFormula>
    </tableColumn>
    <tableColumn id="6" xr3:uid="{00000000-0010-0000-1B00-000006000000}" name="Item Wt."/>
  </tableColumns>
  <tableStyleInfo name="TableStyleLight1" showFirstColumn="0" showLastColumn="0" showRowStripes="0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bl_C05_Cat05" displayName="tbl_C05_Cat05" ref="AD14:AI18" totalsRowShown="0">
  <tableColumns count="6">
    <tableColumn id="1" xr3:uid="{00000000-0010-0000-1C00-000001000000}" name="Assessment"/>
    <tableColumn id="2" xr3:uid="{00000000-0010-0000-1C00-000002000000}" name="Due"/>
    <tableColumn id="3" xr3:uid="{00000000-0010-0000-1C00-000003000000}" name="Earned"/>
    <tableColumn id="4" xr3:uid="{00000000-0010-0000-1C00-000004000000}" name="Out Of"/>
    <tableColumn id="5" xr3:uid="{00000000-0010-0000-1C00-000005000000}" name="Grade % (auto)">
      <calculatedColumnFormula>IF(ISBLANK(tbl_C05_Cat05[[#This Row],[Earned]]),"",IF(NOT(ISNUMBER(tbl_C05_Cat05[[#This Row],[Earned]])),"",IF(ISBLANK(tbl_C05_Cat05[[#This Row],[Out Of]]),IF(AND(tbl_C05_Cat05[[#This Row],[Earned]]&gt;=0,tbl_C05_Cat05[[#This Row],[Earned]]&lt;=1),tbl_C05_Cat05[[#This Row],[Earned]],tbl_C05_Cat05[[#This Row],[Earned]]/100),IF(AND(ISNUMBER(tbl_C05_Cat05[[#This Row],[Out Of]]),tbl_C05_Cat05[[#This Row],[Out Of]]&gt;0,tbl_C05_Cat05[[#This Row],[Earned]]&gt;=0),tbl_C05_Cat05[[#This Row],[Earned]]/tbl_C05_Cat05[[#This Row],[Out Of]],""))))</calculatedColumnFormula>
    </tableColumn>
    <tableColumn id="6" xr3:uid="{00000000-0010-0000-1C00-000006000000}" name="Item Wt."/>
  </tableColumns>
  <tableStyleInfo name="TableStyleLight1" showFirstColumn="0" showLastColumn="0" showRowStripes="0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bl_C05_Cat06" displayName="tbl_C05_Cat06" ref="AK14:AP18" totalsRowShown="0">
  <tableColumns count="6">
    <tableColumn id="1" xr3:uid="{00000000-0010-0000-1D00-000001000000}" name="Assessment"/>
    <tableColumn id="2" xr3:uid="{00000000-0010-0000-1D00-000002000000}" name="Due"/>
    <tableColumn id="3" xr3:uid="{00000000-0010-0000-1D00-000003000000}" name="Earned"/>
    <tableColumn id="4" xr3:uid="{00000000-0010-0000-1D00-000004000000}" name="Out Of"/>
    <tableColumn id="5" xr3:uid="{00000000-0010-0000-1D00-000005000000}" name="Grade % (auto)">
      <calculatedColumnFormula>IF(ISBLANK(tbl_C05_Cat06[[#This Row],[Earned]]),"",IF(NOT(ISNUMBER(tbl_C05_Cat06[[#This Row],[Earned]])),"",IF(ISBLANK(tbl_C05_Cat06[[#This Row],[Out Of]]),IF(AND(tbl_C05_Cat06[[#This Row],[Earned]]&gt;=0,tbl_C05_Cat06[[#This Row],[Earned]]&lt;=1),tbl_C05_Cat06[[#This Row],[Earned]],tbl_C05_Cat06[[#This Row],[Earned]]/100),IF(AND(ISNUMBER(tbl_C05_Cat06[[#This Row],[Out Of]]),tbl_C05_Cat06[[#This Row],[Out Of]]&gt;0,tbl_C05_Cat06[[#This Row],[Earned]]&gt;=0),tbl_C05_Cat06[[#This Row],[Earned]]/tbl_C05_Cat06[[#This Row],[Out Of]],""))))</calculatedColumnFormula>
    </tableColumn>
    <tableColumn id="6" xr3:uid="{00000000-0010-0000-1D00-000006000000}" name="Item Wt."/>
  </tableColumns>
  <tableStyleInfo name="TableStyleLight1" showFirstColumn="0" showLastColumn="0" showRowStripes="0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bl_C06_Cat01" displayName="tbl_C06_Cat01" ref="B14:G18" totalsRowShown="0">
  <tableColumns count="6">
    <tableColumn id="1" xr3:uid="{00000000-0010-0000-1E00-000001000000}" name="Assessment"/>
    <tableColumn id="2" xr3:uid="{00000000-0010-0000-1E00-000002000000}" name="Due"/>
    <tableColumn id="3" xr3:uid="{00000000-0010-0000-1E00-000003000000}" name="Earned"/>
    <tableColumn id="4" xr3:uid="{00000000-0010-0000-1E00-000004000000}" name="Out Of"/>
    <tableColumn id="5" xr3:uid="{00000000-0010-0000-1E00-000005000000}" name="Grade % (auto)">
      <calculatedColumnFormula>IF(ISBLANK(tbl_C06_Cat01[[#This Row],[Earned]]),"",IF(NOT(ISNUMBER(tbl_C06_Cat01[[#This Row],[Earned]])),"",IF(ISBLANK(tbl_C06_Cat01[[#This Row],[Out Of]]),IF(AND(tbl_C06_Cat01[[#This Row],[Earned]]&gt;=0,tbl_C06_Cat01[[#This Row],[Earned]]&lt;=1),tbl_C06_Cat01[[#This Row],[Earned]],tbl_C06_Cat01[[#This Row],[Earned]]/100),IF(AND(ISNUMBER(tbl_C06_Cat01[[#This Row],[Out Of]]),tbl_C06_Cat01[[#This Row],[Out Of]]&gt;0,tbl_C06_Cat01[[#This Row],[Earned]]&gt;=0),tbl_C06_Cat01[[#This Row],[Earned]]/tbl_C06_Cat01[[#This Row],[Out Of]],""))))</calculatedColumnFormula>
    </tableColumn>
    <tableColumn id="6" xr3:uid="{00000000-0010-0000-1E00-000006000000}" name="Item Wt."/>
  </tableColumns>
  <tableStyleInfo name="TableStyleLight1" showFirstColumn="0" showLastColumn="0" showRowStripes="0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bl_C06_Cat02" displayName="tbl_C06_Cat02" ref="I14:N18" totalsRowShown="0">
  <tableColumns count="6">
    <tableColumn id="1" xr3:uid="{00000000-0010-0000-1F00-000001000000}" name="Assessment"/>
    <tableColumn id="2" xr3:uid="{00000000-0010-0000-1F00-000002000000}" name="Due"/>
    <tableColumn id="3" xr3:uid="{00000000-0010-0000-1F00-000003000000}" name="Earned"/>
    <tableColumn id="4" xr3:uid="{00000000-0010-0000-1F00-000004000000}" name="Out Of"/>
    <tableColumn id="5" xr3:uid="{00000000-0010-0000-1F00-000005000000}" name="Grade % (auto)">
      <calculatedColumnFormula>IF(ISBLANK(tbl_C06_Cat02[[#This Row],[Earned]]),"",IF(NOT(ISNUMBER(tbl_C06_Cat02[[#This Row],[Earned]])),"",IF(ISBLANK(tbl_C06_Cat02[[#This Row],[Out Of]]),IF(AND(tbl_C06_Cat02[[#This Row],[Earned]]&gt;=0,tbl_C06_Cat02[[#This Row],[Earned]]&lt;=1),tbl_C06_Cat02[[#This Row],[Earned]],tbl_C06_Cat02[[#This Row],[Earned]]/100),IF(AND(ISNUMBER(tbl_C06_Cat02[[#This Row],[Out Of]]),tbl_C06_Cat02[[#This Row],[Out Of]]&gt;0,tbl_C06_Cat02[[#This Row],[Earned]]&gt;=0),tbl_C06_Cat02[[#This Row],[Earned]]/tbl_C06_Cat02[[#This Row],[Out Of]],""))))</calculatedColumnFormula>
    </tableColumn>
    <tableColumn id="6" xr3:uid="{00000000-0010-0000-1F00-000006000000}" name="Item Wt."/>
  </tableColumns>
  <tableStyleInfo name="TableStyleLight1" showFirstColumn="0" showLastColumn="0" showRowStripes="0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bl_C06_Cat03" displayName="tbl_C06_Cat03" ref="P14:U18" totalsRowShown="0">
  <tableColumns count="6">
    <tableColumn id="1" xr3:uid="{00000000-0010-0000-2000-000001000000}" name="Assessment"/>
    <tableColumn id="2" xr3:uid="{00000000-0010-0000-2000-000002000000}" name="Due"/>
    <tableColumn id="3" xr3:uid="{00000000-0010-0000-2000-000003000000}" name="Earned"/>
    <tableColumn id="4" xr3:uid="{00000000-0010-0000-2000-000004000000}" name="Out Of"/>
    <tableColumn id="5" xr3:uid="{00000000-0010-0000-2000-000005000000}" name="Grade % (auto)">
      <calculatedColumnFormula>IF(ISBLANK(tbl_C06_Cat03[[#This Row],[Earned]]),"",IF(NOT(ISNUMBER(tbl_C06_Cat03[[#This Row],[Earned]])),"",IF(ISBLANK(tbl_C06_Cat03[[#This Row],[Out Of]]),IF(AND(tbl_C06_Cat03[[#This Row],[Earned]]&gt;=0,tbl_C06_Cat03[[#This Row],[Earned]]&lt;=1),tbl_C06_Cat03[[#This Row],[Earned]],tbl_C06_Cat03[[#This Row],[Earned]]/100),IF(AND(ISNUMBER(tbl_C06_Cat03[[#This Row],[Out Of]]),tbl_C06_Cat03[[#This Row],[Out Of]]&gt;0,tbl_C06_Cat03[[#This Row],[Earned]]&gt;=0),tbl_C06_Cat03[[#This Row],[Earned]]/tbl_C06_Cat03[[#This Row],[Out Of]],""))))</calculatedColumnFormula>
    </tableColumn>
    <tableColumn id="6" xr3:uid="{00000000-0010-0000-2000-000006000000}" name="Item Wt."/>
  </tableColumns>
  <tableStyleInfo name="TableStyleLight1" showFirstColumn="0" showLastColumn="0" showRowStripes="0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bl_C06_Cat04" displayName="tbl_C06_Cat04" ref="W14:AB18" totalsRowShown="0">
  <tableColumns count="6">
    <tableColumn id="1" xr3:uid="{00000000-0010-0000-2100-000001000000}" name="Assessment"/>
    <tableColumn id="2" xr3:uid="{00000000-0010-0000-2100-000002000000}" name="Due"/>
    <tableColumn id="3" xr3:uid="{00000000-0010-0000-2100-000003000000}" name="Earned"/>
    <tableColumn id="4" xr3:uid="{00000000-0010-0000-2100-000004000000}" name="Out Of"/>
    <tableColumn id="5" xr3:uid="{00000000-0010-0000-2100-000005000000}" name="Grade % (auto)">
      <calculatedColumnFormula>IF(ISBLANK(tbl_C06_Cat04[[#This Row],[Earned]]),"",IF(NOT(ISNUMBER(tbl_C06_Cat04[[#This Row],[Earned]])),"",IF(ISBLANK(tbl_C06_Cat04[[#This Row],[Out Of]]),IF(AND(tbl_C06_Cat04[[#This Row],[Earned]]&gt;=0,tbl_C06_Cat04[[#This Row],[Earned]]&lt;=1),tbl_C06_Cat04[[#This Row],[Earned]],tbl_C06_Cat04[[#This Row],[Earned]]/100),IF(AND(ISNUMBER(tbl_C06_Cat04[[#This Row],[Out Of]]),tbl_C06_Cat04[[#This Row],[Out Of]]&gt;0,tbl_C06_Cat04[[#This Row],[Earned]]&gt;=0),tbl_C06_Cat04[[#This Row],[Earned]]/tbl_C06_Cat04[[#This Row],[Out Of]],""))))</calculatedColumnFormula>
    </tableColumn>
    <tableColumn id="6" xr3:uid="{00000000-0010-0000-2100-000006000000}" name="Item Wt."/>
  </tableColumns>
  <tableStyleInfo name="TableStyleLight1" showFirstColumn="0" showLastColumn="0" showRowStripes="0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bl_C06_Cat05" displayName="tbl_C06_Cat05" ref="AD14:AI18" totalsRowShown="0">
  <tableColumns count="6">
    <tableColumn id="1" xr3:uid="{00000000-0010-0000-2200-000001000000}" name="Assessment"/>
    <tableColumn id="2" xr3:uid="{00000000-0010-0000-2200-000002000000}" name="Due"/>
    <tableColumn id="3" xr3:uid="{00000000-0010-0000-2200-000003000000}" name="Earned"/>
    <tableColumn id="4" xr3:uid="{00000000-0010-0000-2200-000004000000}" name="Out Of"/>
    <tableColumn id="5" xr3:uid="{00000000-0010-0000-2200-000005000000}" name="Grade % (auto)">
      <calculatedColumnFormula>IF(ISBLANK(tbl_C06_Cat05[[#This Row],[Earned]]),"",IF(NOT(ISNUMBER(tbl_C06_Cat05[[#This Row],[Earned]])),"",IF(ISBLANK(tbl_C06_Cat05[[#This Row],[Out Of]]),IF(AND(tbl_C06_Cat05[[#This Row],[Earned]]&gt;=0,tbl_C06_Cat05[[#This Row],[Earned]]&lt;=1),tbl_C06_Cat05[[#This Row],[Earned]],tbl_C06_Cat05[[#This Row],[Earned]]/100),IF(AND(ISNUMBER(tbl_C06_Cat05[[#This Row],[Out Of]]),tbl_C06_Cat05[[#This Row],[Out Of]]&gt;0,tbl_C06_Cat05[[#This Row],[Earned]]&gt;=0),tbl_C06_Cat05[[#This Row],[Earned]]/tbl_C06_Cat05[[#This Row],[Out Of]],""))))</calculatedColumnFormula>
    </tableColumn>
    <tableColumn id="6" xr3:uid="{00000000-0010-0000-2200-000006000000}" name="Item Wt."/>
  </tableColumns>
  <tableStyleInfo name="TableStyleLight1" showFirstColumn="0" showLastColumn="0" showRowStripes="0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bl_C06_Cat06" displayName="tbl_C06_Cat06" ref="AK14:AP18" totalsRowShown="0">
  <tableColumns count="6">
    <tableColumn id="1" xr3:uid="{00000000-0010-0000-2300-000001000000}" name="Assessment"/>
    <tableColumn id="2" xr3:uid="{00000000-0010-0000-2300-000002000000}" name="Due"/>
    <tableColumn id="3" xr3:uid="{00000000-0010-0000-2300-000003000000}" name="Earned"/>
    <tableColumn id="4" xr3:uid="{00000000-0010-0000-2300-000004000000}" name="Out Of"/>
    <tableColumn id="5" xr3:uid="{00000000-0010-0000-2300-000005000000}" name="Grade % (auto)">
      <calculatedColumnFormula>IF(ISBLANK(tbl_C06_Cat06[[#This Row],[Earned]]),"",IF(NOT(ISNUMBER(tbl_C06_Cat06[[#This Row],[Earned]])),"",IF(ISBLANK(tbl_C06_Cat06[[#This Row],[Out Of]]),IF(AND(tbl_C06_Cat06[[#This Row],[Earned]]&gt;=0,tbl_C06_Cat06[[#This Row],[Earned]]&lt;=1),tbl_C06_Cat06[[#This Row],[Earned]],tbl_C06_Cat06[[#This Row],[Earned]]/100),IF(AND(ISNUMBER(tbl_C06_Cat06[[#This Row],[Out Of]]),tbl_C06_Cat06[[#This Row],[Out Of]]&gt;0,tbl_C06_Cat06[[#This Row],[Earned]]&gt;=0),tbl_C06_Cat06[[#This Row],[Earned]]/tbl_C06_Cat06[[#This Row],[Out Of]],""))))</calculatedColumnFormula>
    </tableColumn>
    <tableColumn id="6" xr3:uid="{00000000-0010-0000-2300-000006000000}" name="Item Wt."/>
  </tableColumns>
  <tableStyleInfo name="TableStyleLight1" showFirstColumn="0" showLastColumn="0" showRowStripes="0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bl_C07_Cat01" displayName="tbl_C07_Cat01" ref="B14:G18" totalsRowShown="0">
  <tableColumns count="6">
    <tableColumn id="1" xr3:uid="{00000000-0010-0000-2400-000001000000}" name="Assessment"/>
    <tableColumn id="2" xr3:uid="{00000000-0010-0000-2400-000002000000}" name="Due"/>
    <tableColumn id="3" xr3:uid="{00000000-0010-0000-2400-000003000000}" name="Earned"/>
    <tableColumn id="4" xr3:uid="{00000000-0010-0000-2400-000004000000}" name="Out Of"/>
    <tableColumn id="5" xr3:uid="{00000000-0010-0000-2400-000005000000}" name="Grade % (auto)">
      <calculatedColumnFormula>IF(ISBLANK(tbl_C07_Cat01[[#This Row],[Earned]]),"",IF(NOT(ISNUMBER(tbl_C07_Cat01[[#This Row],[Earned]])),"",IF(ISBLANK(tbl_C07_Cat01[[#This Row],[Out Of]]),IF(AND(tbl_C07_Cat01[[#This Row],[Earned]]&gt;=0,tbl_C07_Cat01[[#This Row],[Earned]]&lt;=1),tbl_C07_Cat01[[#This Row],[Earned]],tbl_C07_Cat01[[#This Row],[Earned]]/100),IF(AND(ISNUMBER(tbl_C07_Cat01[[#This Row],[Out Of]]),tbl_C07_Cat01[[#This Row],[Out Of]]&gt;0,tbl_C07_Cat01[[#This Row],[Earned]]&gt;=0),tbl_C07_Cat01[[#This Row],[Earned]]/tbl_C07_Cat01[[#This Row],[Out Of]],""))))</calculatedColumnFormula>
    </tableColumn>
    <tableColumn id="6" xr3:uid="{00000000-0010-0000-2400-000006000000}" name="Item Wt."/>
  </tableColumns>
  <tableStyleInfo name="TableStyleLight1" showFirstColumn="0" showLastColumn="0" showRowStripes="0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bl_C07_Cat02" displayName="tbl_C07_Cat02" ref="I14:N18" totalsRowShown="0">
  <tableColumns count="6">
    <tableColumn id="1" xr3:uid="{00000000-0010-0000-2500-000001000000}" name="Assessment"/>
    <tableColumn id="2" xr3:uid="{00000000-0010-0000-2500-000002000000}" name="Due"/>
    <tableColumn id="3" xr3:uid="{00000000-0010-0000-2500-000003000000}" name="Earned"/>
    <tableColumn id="4" xr3:uid="{00000000-0010-0000-2500-000004000000}" name="Out Of"/>
    <tableColumn id="5" xr3:uid="{00000000-0010-0000-2500-000005000000}" name="Grade % (auto)">
      <calculatedColumnFormula>IF(ISBLANK(tbl_C07_Cat02[[#This Row],[Earned]]),"",IF(NOT(ISNUMBER(tbl_C07_Cat02[[#This Row],[Earned]])),"",IF(ISBLANK(tbl_C07_Cat02[[#This Row],[Out Of]]),IF(AND(tbl_C07_Cat02[[#This Row],[Earned]]&gt;=0,tbl_C07_Cat02[[#This Row],[Earned]]&lt;=1),tbl_C07_Cat02[[#This Row],[Earned]],tbl_C07_Cat02[[#This Row],[Earned]]/100),IF(AND(ISNUMBER(tbl_C07_Cat02[[#This Row],[Out Of]]),tbl_C07_Cat02[[#This Row],[Out Of]]&gt;0,tbl_C07_Cat02[[#This Row],[Earned]]&gt;=0),tbl_C07_Cat02[[#This Row],[Earned]]/tbl_C07_Cat02[[#This Row],[Out Of]],""))))</calculatedColumnFormula>
    </tableColumn>
    <tableColumn id="6" xr3:uid="{00000000-0010-0000-2500-000006000000}" name="Item Wt."/>
  </tableColumns>
  <tableStyleInfo name="TableStyleLight1" showFirstColumn="0" showLastColumn="0" showRowStripes="0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bl_C07_Cat03" displayName="tbl_C07_Cat03" ref="P14:U18" totalsRowShown="0">
  <tableColumns count="6">
    <tableColumn id="1" xr3:uid="{00000000-0010-0000-2600-000001000000}" name="Assessment"/>
    <tableColumn id="2" xr3:uid="{00000000-0010-0000-2600-000002000000}" name="Due"/>
    <tableColumn id="3" xr3:uid="{00000000-0010-0000-2600-000003000000}" name="Earned"/>
    <tableColumn id="4" xr3:uid="{00000000-0010-0000-2600-000004000000}" name="Out Of"/>
    <tableColumn id="5" xr3:uid="{00000000-0010-0000-2600-000005000000}" name="Grade % (auto)">
      <calculatedColumnFormula>IF(ISBLANK(tbl_C07_Cat03[[#This Row],[Earned]]),"",IF(NOT(ISNUMBER(tbl_C07_Cat03[[#This Row],[Earned]])),"",IF(ISBLANK(tbl_C07_Cat03[[#This Row],[Out Of]]),IF(AND(tbl_C07_Cat03[[#This Row],[Earned]]&gt;=0,tbl_C07_Cat03[[#This Row],[Earned]]&lt;=1),tbl_C07_Cat03[[#This Row],[Earned]],tbl_C07_Cat03[[#This Row],[Earned]]/100),IF(AND(ISNUMBER(tbl_C07_Cat03[[#This Row],[Out Of]]),tbl_C07_Cat03[[#This Row],[Out Of]]&gt;0,tbl_C07_Cat03[[#This Row],[Earned]]&gt;=0),tbl_C07_Cat03[[#This Row],[Earned]]/tbl_C07_Cat03[[#This Row],[Out Of]],""))))</calculatedColumnFormula>
    </tableColumn>
    <tableColumn id="6" xr3:uid="{00000000-0010-0000-2600-000006000000}" name="Item Wt."/>
  </tableColumns>
  <tableStyleInfo name="TableStyleLight1" showFirstColumn="0" showLastColumn="0" showRowStripes="0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bl_C07_Cat04" displayName="tbl_C07_Cat04" ref="W14:AB18" totalsRowShown="0">
  <tableColumns count="6">
    <tableColumn id="1" xr3:uid="{00000000-0010-0000-2700-000001000000}" name="Assessment"/>
    <tableColumn id="2" xr3:uid="{00000000-0010-0000-2700-000002000000}" name="Due"/>
    <tableColumn id="3" xr3:uid="{00000000-0010-0000-2700-000003000000}" name="Earned"/>
    <tableColumn id="4" xr3:uid="{00000000-0010-0000-2700-000004000000}" name="Out Of"/>
    <tableColumn id="5" xr3:uid="{00000000-0010-0000-2700-000005000000}" name="Grade % (auto)">
      <calculatedColumnFormula>IF(ISBLANK(tbl_C07_Cat04[[#This Row],[Earned]]),"",IF(NOT(ISNUMBER(tbl_C07_Cat04[[#This Row],[Earned]])),"",IF(ISBLANK(tbl_C07_Cat04[[#This Row],[Out Of]]),IF(AND(tbl_C07_Cat04[[#This Row],[Earned]]&gt;=0,tbl_C07_Cat04[[#This Row],[Earned]]&lt;=1),tbl_C07_Cat04[[#This Row],[Earned]],tbl_C07_Cat04[[#This Row],[Earned]]/100),IF(AND(ISNUMBER(tbl_C07_Cat04[[#This Row],[Out Of]]),tbl_C07_Cat04[[#This Row],[Out Of]]&gt;0,tbl_C07_Cat04[[#This Row],[Earned]]&gt;=0),tbl_C07_Cat04[[#This Row],[Earned]]/tbl_C07_Cat04[[#This Row],[Out Of]],""))))</calculatedColumnFormula>
    </tableColumn>
    <tableColumn id="6" xr3:uid="{00000000-0010-0000-2700-000006000000}" name="Item Wt."/>
  </tableColumns>
  <tableStyleInfo name="TableStyleLight1" showFirstColumn="0" showLastColumn="0" showRowStripes="0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bl_C07_Cat05" displayName="tbl_C07_Cat05" ref="AD14:AI18" totalsRowShown="0">
  <tableColumns count="6">
    <tableColumn id="1" xr3:uid="{00000000-0010-0000-2800-000001000000}" name="Assessment"/>
    <tableColumn id="2" xr3:uid="{00000000-0010-0000-2800-000002000000}" name="Due"/>
    <tableColumn id="3" xr3:uid="{00000000-0010-0000-2800-000003000000}" name="Earned"/>
    <tableColumn id="4" xr3:uid="{00000000-0010-0000-2800-000004000000}" name="Out Of"/>
    <tableColumn id="5" xr3:uid="{00000000-0010-0000-2800-000005000000}" name="Grade % (auto)">
      <calculatedColumnFormula>IF(ISBLANK(tbl_C07_Cat05[[#This Row],[Earned]]),"",IF(NOT(ISNUMBER(tbl_C07_Cat05[[#This Row],[Earned]])),"",IF(ISBLANK(tbl_C07_Cat05[[#This Row],[Out Of]]),IF(AND(tbl_C07_Cat05[[#This Row],[Earned]]&gt;=0,tbl_C07_Cat05[[#This Row],[Earned]]&lt;=1),tbl_C07_Cat05[[#This Row],[Earned]],tbl_C07_Cat05[[#This Row],[Earned]]/100),IF(AND(ISNUMBER(tbl_C07_Cat05[[#This Row],[Out Of]]),tbl_C07_Cat05[[#This Row],[Out Of]]&gt;0,tbl_C07_Cat05[[#This Row],[Earned]]&gt;=0),tbl_C07_Cat05[[#This Row],[Earned]]/tbl_C07_Cat05[[#This Row],[Out Of]],""))))</calculatedColumnFormula>
    </tableColumn>
    <tableColumn id="6" xr3:uid="{00000000-0010-0000-2800-000006000000}" name="Item Wt."/>
  </tableColumns>
  <tableStyleInfo name="TableStyleLight1" showFirstColumn="0" showLastColumn="0" showRowStripes="0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bl_C07_Cat06" displayName="tbl_C07_Cat06" ref="AK14:AP18" totalsRowShown="0">
  <tableColumns count="6">
    <tableColumn id="1" xr3:uid="{00000000-0010-0000-2900-000001000000}" name="Assessment"/>
    <tableColumn id="2" xr3:uid="{00000000-0010-0000-2900-000002000000}" name="Due"/>
    <tableColumn id="3" xr3:uid="{00000000-0010-0000-2900-000003000000}" name="Earned"/>
    <tableColumn id="4" xr3:uid="{00000000-0010-0000-2900-000004000000}" name="Out Of"/>
    <tableColumn id="5" xr3:uid="{00000000-0010-0000-2900-000005000000}" name="Grade % (auto)">
      <calculatedColumnFormula>IF(ISBLANK(tbl_C07_Cat06[[#This Row],[Earned]]),"",IF(NOT(ISNUMBER(tbl_C07_Cat06[[#This Row],[Earned]])),"",IF(ISBLANK(tbl_C07_Cat06[[#This Row],[Out Of]]),IF(AND(tbl_C07_Cat06[[#This Row],[Earned]]&gt;=0,tbl_C07_Cat06[[#This Row],[Earned]]&lt;=1),tbl_C07_Cat06[[#This Row],[Earned]],tbl_C07_Cat06[[#This Row],[Earned]]/100),IF(AND(ISNUMBER(tbl_C07_Cat06[[#This Row],[Out Of]]),tbl_C07_Cat06[[#This Row],[Out Of]]&gt;0,tbl_C07_Cat06[[#This Row],[Earned]]&gt;=0),tbl_C07_Cat06[[#This Row],[Earned]]/tbl_C07_Cat06[[#This Row],[Out Of]],""))))</calculatedColumnFormula>
    </tableColumn>
    <tableColumn id="6" xr3:uid="{00000000-0010-0000-2900-000006000000}" name="Item Wt."/>
  </tableColumns>
  <tableStyleInfo name="TableStyleLight1" showFirstColumn="0" showLastColumn="0" showRowStripes="0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bl_C08_Cat01" displayName="tbl_C08_Cat01" ref="B14:G18" totalsRowShown="0">
  <tableColumns count="6">
    <tableColumn id="1" xr3:uid="{00000000-0010-0000-2A00-000001000000}" name="Assessment"/>
    <tableColumn id="2" xr3:uid="{00000000-0010-0000-2A00-000002000000}" name="Due"/>
    <tableColumn id="3" xr3:uid="{00000000-0010-0000-2A00-000003000000}" name="Earned"/>
    <tableColumn id="4" xr3:uid="{00000000-0010-0000-2A00-000004000000}" name="Out Of"/>
    <tableColumn id="5" xr3:uid="{00000000-0010-0000-2A00-000005000000}" name="Grade % (auto)">
      <calculatedColumnFormula>IF(ISBLANK(tbl_C08_Cat01[[#This Row],[Earned]]),"",IF(NOT(ISNUMBER(tbl_C08_Cat01[[#This Row],[Earned]])),"",IF(ISBLANK(tbl_C08_Cat01[[#This Row],[Out Of]]),IF(AND(tbl_C08_Cat01[[#This Row],[Earned]]&gt;=0,tbl_C08_Cat01[[#This Row],[Earned]]&lt;=1),tbl_C08_Cat01[[#This Row],[Earned]],tbl_C08_Cat01[[#This Row],[Earned]]/100),IF(AND(ISNUMBER(tbl_C08_Cat01[[#This Row],[Out Of]]),tbl_C08_Cat01[[#This Row],[Out Of]]&gt;0,tbl_C08_Cat01[[#This Row],[Earned]]&gt;=0),tbl_C08_Cat01[[#This Row],[Earned]]/tbl_C08_Cat01[[#This Row],[Out Of]],""))))</calculatedColumnFormula>
    </tableColumn>
    <tableColumn id="6" xr3:uid="{00000000-0010-0000-2A00-000006000000}" name="Item Wt."/>
  </tableColumns>
  <tableStyleInfo name="TableStyleLight1" showFirstColumn="0" showLastColumn="0" showRowStripes="0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bl_C08_Cat02" displayName="tbl_C08_Cat02" ref="I14:N18" totalsRowShown="0">
  <tableColumns count="6">
    <tableColumn id="1" xr3:uid="{00000000-0010-0000-2B00-000001000000}" name="Assessment"/>
    <tableColumn id="2" xr3:uid="{00000000-0010-0000-2B00-000002000000}" name="Due"/>
    <tableColumn id="3" xr3:uid="{00000000-0010-0000-2B00-000003000000}" name="Earned"/>
    <tableColumn id="4" xr3:uid="{00000000-0010-0000-2B00-000004000000}" name="Out Of"/>
    <tableColumn id="5" xr3:uid="{00000000-0010-0000-2B00-000005000000}" name="Grade % (auto)">
      <calculatedColumnFormula>IF(ISBLANK(tbl_C08_Cat02[[#This Row],[Earned]]),"",IF(NOT(ISNUMBER(tbl_C08_Cat02[[#This Row],[Earned]])),"",IF(ISBLANK(tbl_C08_Cat02[[#This Row],[Out Of]]),IF(AND(tbl_C08_Cat02[[#This Row],[Earned]]&gt;=0,tbl_C08_Cat02[[#This Row],[Earned]]&lt;=1),tbl_C08_Cat02[[#This Row],[Earned]],tbl_C08_Cat02[[#This Row],[Earned]]/100),IF(AND(ISNUMBER(tbl_C08_Cat02[[#This Row],[Out Of]]),tbl_C08_Cat02[[#This Row],[Out Of]]&gt;0,tbl_C08_Cat02[[#This Row],[Earned]]&gt;=0),tbl_C08_Cat02[[#This Row],[Earned]]/tbl_C08_Cat02[[#This Row],[Out Of]],""))))</calculatedColumnFormula>
    </tableColumn>
    <tableColumn id="6" xr3:uid="{00000000-0010-0000-2B00-000006000000}" name="Item Wt."/>
  </tableColumns>
  <tableStyleInfo name="TableStyleLight1" showFirstColumn="0" showLastColumn="0" showRowStripes="0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bl_C08_Cat03" displayName="tbl_C08_Cat03" ref="P14:U18" totalsRowShown="0">
  <tableColumns count="6">
    <tableColumn id="1" xr3:uid="{00000000-0010-0000-2C00-000001000000}" name="Assessment"/>
    <tableColumn id="2" xr3:uid="{00000000-0010-0000-2C00-000002000000}" name="Due"/>
    <tableColumn id="3" xr3:uid="{00000000-0010-0000-2C00-000003000000}" name="Earned"/>
    <tableColumn id="4" xr3:uid="{00000000-0010-0000-2C00-000004000000}" name="Out Of"/>
    <tableColumn id="5" xr3:uid="{00000000-0010-0000-2C00-000005000000}" name="Grade % (auto)">
      <calculatedColumnFormula>IF(ISBLANK(tbl_C08_Cat03[[#This Row],[Earned]]),"",IF(NOT(ISNUMBER(tbl_C08_Cat03[[#This Row],[Earned]])),"",IF(ISBLANK(tbl_C08_Cat03[[#This Row],[Out Of]]),IF(AND(tbl_C08_Cat03[[#This Row],[Earned]]&gt;=0,tbl_C08_Cat03[[#This Row],[Earned]]&lt;=1),tbl_C08_Cat03[[#This Row],[Earned]],tbl_C08_Cat03[[#This Row],[Earned]]/100),IF(AND(ISNUMBER(tbl_C08_Cat03[[#This Row],[Out Of]]),tbl_C08_Cat03[[#This Row],[Out Of]]&gt;0,tbl_C08_Cat03[[#This Row],[Earned]]&gt;=0),tbl_C08_Cat03[[#This Row],[Earned]]/tbl_C08_Cat03[[#This Row],[Out Of]],""))))</calculatedColumnFormula>
    </tableColumn>
    <tableColumn id="6" xr3:uid="{00000000-0010-0000-2C00-000006000000}" name="Item Wt."/>
  </tableColumns>
  <tableStyleInfo name="TableStyleLight1" showFirstColumn="0" showLastColumn="0" showRowStripes="0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bl_C08_Cat04" displayName="tbl_C08_Cat04" ref="W14:AB18" totalsRowShown="0">
  <tableColumns count="6">
    <tableColumn id="1" xr3:uid="{00000000-0010-0000-2D00-000001000000}" name="Assessment"/>
    <tableColumn id="2" xr3:uid="{00000000-0010-0000-2D00-000002000000}" name="Due"/>
    <tableColumn id="3" xr3:uid="{00000000-0010-0000-2D00-000003000000}" name="Earned"/>
    <tableColumn id="4" xr3:uid="{00000000-0010-0000-2D00-000004000000}" name="Out Of"/>
    <tableColumn id="5" xr3:uid="{00000000-0010-0000-2D00-000005000000}" name="Grade % (auto)">
      <calculatedColumnFormula>IF(ISBLANK(tbl_C08_Cat04[[#This Row],[Earned]]),"",IF(NOT(ISNUMBER(tbl_C08_Cat04[[#This Row],[Earned]])),"",IF(ISBLANK(tbl_C08_Cat04[[#This Row],[Out Of]]),IF(AND(tbl_C08_Cat04[[#This Row],[Earned]]&gt;=0,tbl_C08_Cat04[[#This Row],[Earned]]&lt;=1),tbl_C08_Cat04[[#This Row],[Earned]],tbl_C08_Cat04[[#This Row],[Earned]]/100),IF(AND(ISNUMBER(tbl_C08_Cat04[[#This Row],[Out Of]]),tbl_C08_Cat04[[#This Row],[Out Of]]&gt;0,tbl_C08_Cat04[[#This Row],[Earned]]&gt;=0),tbl_C08_Cat04[[#This Row],[Earned]]/tbl_C08_Cat04[[#This Row],[Out Of]],""))))</calculatedColumnFormula>
    </tableColumn>
    <tableColumn id="6" xr3:uid="{00000000-0010-0000-2D00-000006000000}" name="Item Wt."/>
  </tableColumns>
  <tableStyleInfo name="TableStyleLight1" showFirstColumn="0" showLastColumn="0" showRowStripes="0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bl_C08_Cat05" displayName="tbl_C08_Cat05" ref="AD14:AI18" totalsRowShown="0">
  <tableColumns count="6">
    <tableColumn id="1" xr3:uid="{00000000-0010-0000-2E00-000001000000}" name="Assessment"/>
    <tableColumn id="2" xr3:uid="{00000000-0010-0000-2E00-000002000000}" name="Due"/>
    <tableColumn id="3" xr3:uid="{00000000-0010-0000-2E00-000003000000}" name="Earned"/>
    <tableColumn id="4" xr3:uid="{00000000-0010-0000-2E00-000004000000}" name="Out Of"/>
    <tableColumn id="5" xr3:uid="{00000000-0010-0000-2E00-000005000000}" name="Grade % (auto)">
      <calculatedColumnFormula>IF(ISBLANK(tbl_C08_Cat05[[#This Row],[Earned]]),"",IF(NOT(ISNUMBER(tbl_C08_Cat05[[#This Row],[Earned]])),"",IF(ISBLANK(tbl_C08_Cat05[[#This Row],[Out Of]]),IF(AND(tbl_C08_Cat05[[#This Row],[Earned]]&gt;=0,tbl_C08_Cat05[[#This Row],[Earned]]&lt;=1),tbl_C08_Cat05[[#This Row],[Earned]],tbl_C08_Cat05[[#This Row],[Earned]]/100),IF(AND(ISNUMBER(tbl_C08_Cat05[[#This Row],[Out Of]]),tbl_C08_Cat05[[#This Row],[Out Of]]&gt;0,tbl_C08_Cat05[[#This Row],[Earned]]&gt;=0),tbl_C08_Cat05[[#This Row],[Earned]]/tbl_C08_Cat05[[#This Row],[Out Of]],""))))</calculatedColumnFormula>
    </tableColumn>
    <tableColumn id="6" xr3:uid="{00000000-0010-0000-2E00-000006000000}" name="Item Wt."/>
  </tableColumns>
  <tableStyleInfo name="TableStyleLight1" showFirstColumn="0" showLastColumn="0" showRowStripes="0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bl_C08_Cat06" displayName="tbl_C08_Cat06" ref="AK14:AP18" totalsRowShown="0">
  <tableColumns count="6">
    <tableColumn id="1" xr3:uid="{00000000-0010-0000-2F00-000001000000}" name="Assessment"/>
    <tableColumn id="2" xr3:uid="{00000000-0010-0000-2F00-000002000000}" name="Due"/>
    <tableColumn id="3" xr3:uid="{00000000-0010-0000-2F00-000003000000}" name="Earned"/>
    <tableColumn id="4" xr3:uid="{00000000-0010-0000-2F00-000004000000}" name="Out Of"/>
    <tableColumn id="5" xr3:uid="{00000000-0010-0000-2F00-000005000000}" name="Grade % (auto)">
      <calculatedColumnFormula>IF(ISBLANK(tbl_C08_Cat06[[#This Row],[Earned]]),"",IF(NOT(ISNUMBER(tbl_C08_Cat06[[#This Row],[Earned]])),"",IF(ISBLANK(tbl_C08_Cat06[[#This Row],[Out Of]]),IF(AND(tbl_C08_Cat06[[#This Row],[Earned]]&gt;=0,tbl_C08_Cat06[[#This Row],[Earned]]&lt;=1),tbl_C08_Cat06[[#This Row],[Earned]],tbl_C08_Cat06[[#This Row],[Earned]]/100),IF(AND(ISNUMBER(tbl_C08_Cat06[[#This Row],[Out Of]]),tbl_C08_Cat06[[#This Row],[Out Of]]&gt;0,tbl_C08_Cat06[[#This Row],[Earned]]&gt;=0),tbl_C08_Cat06[[#This Row],[Earned]]/tbl_C08_Cat06[[#This Row],[Out Of]],""))))</calculatedColumnFormula>
    </tableColumn>
    <tableColumn id="6" xr3:uid="{00000000-0010-0000-2F00-000006000000}" name="Item Wt.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Relationship Id="rId6" Type="http://schemas.openxmlformats.org/officeDocument/2006/relationships/table" Target="../tables/table12.xml"/><Relationship Id="rId5" Type="http://schemas.openxmlformats.org/officeDocument/2006/relationships/table" Target="../tables/table11.xml"/><Relationship Id="rId4" Type="http://schemas.openxmlformats.org/officeDocument/2006/relationships/table" Target="../tables/table10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Relationship Id="rId6" Type="http://schemas.openxmlformats.org/officeDocument/2006/relationships/table" Target="../tables/table24.xml"/><Relationship Id="rId5" Type="http://schemas.openxmlformats.org/officeDocument/2006/relationships/table" Target="../tables/table23.xml"/><Relationship Id="rId4" Type="http://schemas.openxmlformats.org/officeDocument/2006/relationships/table" Target="../tables/table2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Relationship Id="rId6" Type="http://schemas.openxmlformats.org/officeDocument/2006/relationships/table" Target="../tables/table36.xml"/><Relationship Id="rId5" Type="http://schemas.openxmlformats.org/officeDocument/2006/relationships/table" Target="../tables/table35.xml"/><Relationship Id="rId4" Type="http://schemas.openxmlformats.org/officeDocument/2006/relationships/table" Target="../tables/table3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Relationship Id="rId6" Type="http://schemas.openxmlformats.org/officeDocument/2006/relationships/table" Target="../tables/table42.xml"/><Relationship Id="rId5" Type="http://schemas.openxmlformats.org/officeDocument/2006/relationships/table" Target="../tables/table41.xml"/><Relationship Id="rId4" Type="http://schemas.openxmlformats.org/officeDocument/2006/relationships/table" Target="../tables/table40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Relationship Id="rId6" Type="http://schemas.openxmlformats.org/officeDocument/2006/relationships/table" Target="../tables/table48.xml"/><Relationship Id="rId5" Type="http://schemas.openxmlformats.org/officeDocument/2006/relationships/table" Target="../tables/table47.xml"/><Relationship Id="rId4" Type="http://schemas.openxmlformats.org/officeDocument/2006/relationships/table" Target="../tables/table4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zoomScaleNormal="100" workbookViewId="0"/>
  </sheetViews>
  <sheetFormatPr defaultRowHeight="13.8"/>
  <cols>
    <col min="1" max="1" width="3.5" customWidth="1"/>
    <col min="2" max="2" width="18" customWidth="1"/>
    <col min="3" max="5" width="9" customWidth="1"/>
    <col min="6" max="6" width="10" customWidth="1"/>
    <col min="7" max="7" width="13.5" customWidth="1"/>
    <col min="8" max="8" width="2.5" customWidth="1"/>
    <col min="9" max="9" width="18" customWidth="1"/>
    <col min="10" max="12" width="9" customWidth="1"/>
    <col min="13" max="13" width="10" customWidth="1"/>
    <col min="14" max="14" width="13.5" customWidth="1"/>
  </cols>
  <sheetData>
    <row r="1" spans="1:14" ht="4.05" customHeight="1">
      <c r="A1" s="22" t="str">
        <f>""</f>
        <v/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22.95" customHeight="1">
      <c r="A2" s="22"/>
      <c r="B2" s="87" t="s">
        <v>29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ht="18" customHeight="1">
      <c r="A3" s="22"/>
      <c r="B3" s="89" t="s">
        <v>30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</row>
    <row r="4" spans="1:14" ht="4.0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15" customHeight="1">
      <c r="A5" s="22"/>
      <c r="B5" s="90" t="s">
        <v>31</v>
      </c>
      <c r="C5" s="91"/>
      <c r="D5" s="97" t="s">
        <v>32</v>
      </c>
      <c r="E5" s="24" t="s">
        <v>33</v>
      </c>
      <c r="F5" s="97" t="s">
        <v>3</v>
      </c>
      <c r="G5" s="25" t="s">
        <v>34</v>
      </c>
      <c r="H5" s="26"/>
      <c r="I5" s="90" t="s">
        <v>35</v>
      </c>
      <c r="J5" s="91"/>
      <c r="K5" s="97" t="s">
        <v>32</v>
      </c>
      <c r="L5" s="24" t="s">
        <v>33</v>
      </c>
      <c r="M5" s="97" t="s">
        <v>3</v>
      </c>
      <c r="N5" s="25" t="s">
        <v>36</v>
      </c>
    </row>
    <row r="6" spans="1:14" ht="25.05" customHeight="1">
      <c r="A6" s="22"/>
      <c r="B6" s="92" t="str">
        <f>IF(G23="","",G23)</f>
        <v/>
      </c>
      <c r="C6" s="93"/>
      <c r="D6" s="98"/>
      <c r="E6" s="100" t="str">
        <f>IF(E23=0,"",E23)</f>
        <v/>
      </c>
      <c r="F6" s="98"/>
      <c r="G6" s="101" t="str">
        <f>IF(G23="CHECK GRADE","CHECK GRADE",IF(G23="CHECK CREDITS","CHECK CREDITS",IF(OR(E23="",E23=0,G23=""),"ENTER GRADES",G23/E23)))</f>
        <v>ENTER GRADES</v>
      </c>
      <c r="H6" s="22"/>
      <c r="I6" s="92" t="str">
        <f>IF(N23="","",N23)</f>
        <v/>
      </c>
      <c r="J6" s="93"/>
      <c r="K6" s="98"/>
      <c r="L6" s="100" t="str">
        <f>IF(L23=0,"",L23)</f>
        <v/>
      </c>
      <c r="M6" s="98"/>
      <c r="N6" s="101" t="str">
        <f>IF(N23="CHECK GRADE","CHECK GRADE",IF(N23="CHECK CREDITS","CHECK CREDITS",IF(OR(L23="",L23=0,N23=""),"ENTER GRADES",N23/L23)))</f>
        <v>ENTER GRADES</v>
      </c>
    </row>
    <row r="7" spans="1:14" ht="25.05" customHeight="1">
      <c r="A7" s="22"/>
      <c r="B7" s="94"/>
      <c r="C7" s="93"/>
      <c r="D7" s="98"/>
      <c r="E7" s="93"/>
      <c r="F7" s="98"/>
      <c r="G7" s="102"/>
      <c r="H7" s="22"/>
      <c r="I7" s="94"/>
      <c r="J7" s="93"/>
      <c r="K7" s="98"/>
      <c r="L7" s="93"/>
      <c r="M7" s="98"/>
      <c r="N7" s="102"/>
    </row>
    <row r="8" spans="1:14" ht="13.05" customHeight="1">
      <c r="A8" s="22"/>
      <c r="B8" s="95" t="s">
        <v>37</v>
      </c>
      <c r="C8" s="96"/>
      <c r="D8" s="99"/>
      <c r="E8" s="27" t="s">
        <v>38</v>
      </c>
      <c r="F8" s="99"/>
      <c r="G8" s="28" t="s">
        <v>39</v>
      </c>
      <c r="H8" s="29"/>
      <c r="I8" s="95" t="s">
        <v>40</v>
      </c>
      <c r="J8" s="96"/>
      <c r="K8" s="99"/>
      <c r="L8" s="27" t="s">
        <v>41</v>
      </c>
      <c r="M8" s="99"/>
      <c r="N8" s="28" t="s">
        <v>42</v>
      </c>
    </row>
    <row r="9" spans="1:14" ht="4.05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16.05" customHeight="1">
      <c r="A10" s="22"/>
      <c r="B10" s="30" t="s">
        <v>43</v>
      </c>
      <c r="C10" s="31" t="s">
        <v>44</v>
      </c>
      <c r="D10" s="31" t="s">
        <v>45</v>
      </c>
      <c r="E10" s="31" t="s">
        <v>46</v>
      </c>
      <c r="F10" s="31" t="s">
        <v>47</v>
      </c>
      <c r="G10" s="80" t="s">
        <v>48</v>
      </c>
      <c r="H10" s="80"/>
      <c r="I10" s="80"/>
      <c r="J10" s="80"/>
      <c r="K10" s="80"/>
      <c r="L10" s="80"/>
      <c r="M10" s="80"/>
      <c r="N10" s="81"/>
    </row>
    <row r="11" spans="1:14" ht="15" customHeight="1">
      <c r="A11" s="22"/>
      <c r="B11" s="79" t="s">
        <v>49</v>
      </c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</row>
    <row r="12" spans="1:14" ht="4.05" customHeight="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16.95" customHeight="1">
      <c r="A13" s="22"/>
      <c r="B13" s="82" t="s">
        <v>50</v>
      </c>
      <c r="C13" s="83"/>
      <c r="D13" s="83"/>
      <c r="E13" s="83"/>
      <c r="F13" s="83"/>
      <c r="G13" s="84"/>
      <c r="H13" s="22"/>
      <c r="I13" s="82" t="s">
        <v>51</v>
      </c>
      <c r="J13" s="83"/>
      <c r="K13" s="83"/>
      <c r="L13" s="83"/>
      <c r="M13" s="83"/>
      <c r="N13" s="84"/>
    </row>
    <row r="14" spans="1:14" ht="24" customHeight="1">
      <c r="A14" s="22"/>
      <c r="B14" s="32" t="s">
        <v>52</v>
      </c>
      <c r="C14" s="33" t="s">
        <v>53</v>
      </c>
      <c r="D14" s="33" t="s">
        <v>54</v>
      </c>
      <c r="E14" s="33" t="s">
        <v>55</v>
      </c>
      <c r="F14" s="33" t="s">
        <v>56</v>
      </c>
      <c r="G14" s="34" t="s">
        <v>57</v>
      </c>
      <c r="H14" s="35"/>
      <c r="I14" s="32" t="s">
        <v>52</v>
      </c>
      <c r="J14" s="33" t="s">
        <v>54</v>
      </c>
      <c r="K14" s="33" t="s">
        <v>58</v>
      </c>
      <c r="L14" s="33" t="s">
        <v>55</v>
      </c>
      <c r="M14" s="33" t="s">
        <v>56</v>
      </c>
      <c r="N14" s="34" t="s">
        <v>57</v>
      </c>
    </row>
    <row r="15" spans="1:14" ht="16.95" customHeight="1">
      <c r="A15" s="22"/>
      <c r="B15" s="36" t="str">
        <f>IF('Class 1'!$B$2="","Class 1",IF('Class 1'!$B$2="COURSE CODE","Class 1",'Class 1'!$B$2))</f>
        <v>Class 1</v>
      </c>
      <c r="C15" s="37" t="str">
        <f>IF('Class 1'!$AZ$1="","",'Class 1'!$AZ$1)</f>
        <v/>
      </c>
      <c r="D15" s="23" t="str">
        <f>IF('Class 1'!$AZ$2="","",'Class 1'!$AZ$2)</f>
        <v/>
      </c>
      <c r="E15" s="46"/>
      <c r="F15" s="39" t="str">
        <f t="shared" ref="F15:F22" si="0">IF((D15)="","",IF((D15)="A",4,IF((D15)="B",3,IF((D15)="C",2,IF((D15)="D",1,IF((D15)="F",0,IF((D15)="I",0,IF(OR((D15)="P",(D15)="NP",(D15)="P/NP",(D15)="W",(D15)="TR",(D15)="T",(D15)="TRANSFER"),"EXCLUDED","CHECK GRADE"))))))))</f>
        <v/>
      </c>
      <c r="G15" s="40" t="str">
        <f t="shared" ref="G15:G22" si="1">IF(F15="CHECK GRADE","",IF(F15="EXCLUDED","",IF(ISNUMBER(F15),IF(AND(ISNUMBER(E15),E15&gt;0),E15*F15,"CHECK CREDITS"),"")))</f>
        <v/>
      </c>
      <c r="H15" s="22"/>
      <c r="I15" s="36" t="str">
        <f t="shared" ref="I15:I22" si="2">B15</f>
        <v>Class 1</v>
      </c>
      <c r="J15" s="23" t="str">
        <f t="shared" ref="J15:J22" si="3">IF(D15="","",D15)</f>
        <v/>
      </c>
      <c r="K15" s="45"/>
      <c r="L15" s="38" t="str">
        <f t="shared" ref="L15:L22" si="4">IF(E15="","",E15)</f>
        <v/>
      </c>
      <c r="M15" s="39" t="str">
        <f t="shared" ref="M15:M22" si="5">IF((IF(K15&lt;&gt;"",K15,J15))="","",IF((IF(K15&lt;&gt;"",K15,J15))="A",4,IF((IF(K15&lt;&gt;"",K15,J15))="B",3,IF((IF(K15&lt;&gt;"",K15,J15))="C",2,IF((IF(K15&lt;&gt;"",K15,J15))="D",1,IF((IF(K15&lt;&gt;"",K15,J15))="F",0,IF((IF(K15&lt;&gt;"",K15,J15))="I",0,IF(OR((IF(K15&lt;&gt;"",K15,J15))="P",(IF(K15&lt;&gt;"",K15,J15))="NP",(IF(K15&lt;&gt;"",K15,J15))="P/NP",(IF(K15&lt;&gt;"",K15,J15))="W",(IF(K15&lt;&gt;"",K15,J15))="TR",(IF(K15&lt;&gt;"",K15,J15))="T",(IF(K15&lt;&gt;"",K15,J15))="TRANSFER"),"EXCLUDED","CHECK GRADE"))))))))</f>
        <v/>
      </c>
      <c r="N15" s="40" t="str">
        <f t="shared" ref="N15:N22" si="6">IF(M15="CHECK GRADE","",IF(M15="EXCLUDED","",IF(ISNUMBER(M15),IF(AND(ISNUMBER(L15),L15&gt;0),L15*M15,"CHECK CREDITS"),"")))</f>
        <v/>
      </c>
    </row>
    <row r="16" spans="1:14" ht="16.95" customHeight="1">
      <c r="A16" s="22"/>
      <c r="B16" s="36" t="str">
        <f>IF('Class 2'!$B$2="","Class 2",IF('Class 2'!$B$2="COURSE CODE","Class 2",'Class 2'!$B$2))</f>
        <v>Class 2</v>
      </c>
      <c r="C16" s="37" t="str">
        <f>IF('Class 2'!$AZ$1="","",'Class 2'!$AZ$1)</f>
        <v/>
      </c>
      <c r="D16" s="23" t="str">
        <f>IF('Class 2'!$AZ$2="","",'Class 2'!$AZ$2)</f>
        <v/>
      </c>
      <c r="E16" s="46"/>
      <c r="F16" s="39" t="str">
        <f t="shared" si="0"/>
        <v/>
      </c>
      <c r="G16" s="40" t="str">
        <f t="shared" si="1"/>
        <v/>
      </c>
      <c r="H16" s="22"/>
      <c r="I16" s="36" t="str">
        <f t="shared" si="2"/>
        <v>Class 2</v>
      </c>
      <c r="J16" s="23" t="str">
        <f t="shared" si="3"/>
        <v/>
      </c>
      <c r="K16" s="45"/>
      <c r="L16" s="38" t="str">
        <f t="shared" si="4"/>
        <v/>
      </c>
      <c r="M16" s="39" t="str">
        <f t="shared" si="5"/>
        <v/>
      </c>
      <c r="N16" s="40" t="str">
        <f t="shared" si="6"/>
        <v/>
      </c>
    </row>
    <row r="17" spans="1:14" ht="16.95" customHeight="1">
      <c r="A17" s="22"/>
      <c r="B17" s="36" t="str">
        <f>IF('Class 3'!$B$2="","Class 3",IF('Class 3'!$B$2="COURSE CODE","Class 3",'Class 3'!$B$2))</f>
        <v>Class 3</v>
      </c>
      <c r="C17" s="37" t="str">
        <f>IF('Class 3'!$AZ$1="","",'Class 3'!$AZ$1)</f>
        <v/>
      </c>
      <c r="D17" s="23" t="str">
        <f>IF('Class 3'!$AZ$2="","",'Class 3'!$AZ$2)</f>
        <v/>
      </c>
      <c r="E17" s="46"/>
      <c r="F17" s="39" t="str">
        <f t="shared" si="0"/>
        <v/>
      </c>
      <c r="G17" s="40" t="str">
        <f t="shared" si="1"/>
        <v/>
      </c>
      <c r="H17" s="22"/>
      <c r="I17" s="36" t="str">
        <f t="shared" si="2"/>
        <v>Class 3</v>
      </c>
      <c r="J17" s="23" t="str">
        <f t="shared" si="3"/>
        <v/>
      </c>
      <c r="K17" s="45"/>
      <c r="L17" s="38" t="str">
        <f t="shared" si="4"/>
        <v/>
      </c>
      <c r="M17" s="39" t="str">
        <f t="shared" si="5"/>
        <v/>
      </c>
      <c r="N17" s="40" t="str">
        <f t="shared" si="6"/>
        <v/>
      </c>
    </row>
    <row r="18" spans="1:14" ht="16.95" customHeight="1">
      <c r="A18" s="22"/>
      <c r="B18" s="36" t="str">
        <f>IF('Class 4'!$B$2="","Class 4",IF('Class 4'!$B$2="COURSE CODE","Class 4",'Class 4'!$B$2))</f>
        <v>Class 4</v>
      </c>
      <c r="C18" s="37" t="str">
        <f>IF('Class 4'!$AZ$1="","",'Class 4'!$AZ$1)</f>
        <v/>
      </c>
      <c r="D18" s="23" t="str">
        <f>IF('Class 4'!$AZ$2="","",'Class 4'!$AZ$2)</f>
        <v/>
      </c>
      <c r="E18" s="46"/>
      <c r="F18" s="39" t="str">
        <f t="shared" si="0"/>
        <v/>
      </c>
      <c r="G18" s="40" t="str">
        <f t="shared" si="1"/>
        <v/>
      </c>
      <c r="H18" s="22"/>
      <c r="I18" s="36" t="str">
        <f t="shared" si="2"/>
        <v>Class 4</v>
      </c>
      <c r="J18" s="23" t="str">
        <f t="shared" si="3"/>
        <v/>
      </c>
      <c r="K18" s="45"/>
      <c r="L18" s="38" t="str">
        <f t="shared" si="4"/>
        <v/>
      </c>
      <c r="M18" s="39" t="str">
        <f t="shared" si="5"/>
        <v/>
      </c>
      <c r="N18" s="40" t="str">
        <f t="shared" si="6"/>
        <v/>
      </c>
    </row>
    <row r="19" spans="1:14" ht="16.95" customHeight="1">
      <c r="A19" s="22"/>
      <c r="B19" s="36" t="str">
        <f>IF('Class 5'!$B$2="","Class 5",IF('Class 5'!$B$2="COURSE CODE","Class 5",'Class 5'!$B$2))</f>
        <v>Class 5</v>
      </c>
      <c r="C19" s="37" t="str">
        <f>IF('Class 5'!$AZ$1="","",'Class 5'!$AZ$1)</f>
        <v/>
      </c>
      <c r="D19" s="23" t="str">
        <f>IF('Class 5'!$AZ$2="","",'Class 5'!$AZ$2)</f>
        <v/>
      </c>
      <c r="E19" s="46"/>
      <c r="F19" s="39" t="str">
        <f t="shared" si="0"/>
        <v/>
      </c>
      <c r="G19" s="40" t="str">
        <f t="shared" si="1"/>
        <v/>
      </c>
      <c r="H19" s="22"/>
      <c r="I19" s="36" t="str">
        <f t="shared" si="2"/>
        <v>Class 5</v>
      </c>
      <c r="J19" s="23" t="str">
        <f t="shared" si="3"/>
        <v/>
      </c>
      <c r="K19" s="45"/>
      <c r="L19" s="38" t="str">
        <f t="shared" si="4"/>
        <v/>
      </c>
      <c r="M19" s="39" t="str">
        <f t="shared" si="5"/>
        <v/>
      </c>
      <c r="N19" s="40" t="str">
        <f t="shared" si="6"/>
        <v/>
      </c>
    </row>
    <row r="20" spans="1:14" ht="16.95" customHeight="1">
      <c r="A20" s="22"/>
      <c r="B20" s="36" t="str">
        <f>IF('Class 6'!$B$2="","Class 6",IF('Class 6'!$B$2="COURSE CODE","Class 6",'Class 6'!$B$2))</f>
        <v>Class 6</v>
      </c>
      <c r="C20" s="37" t="str">
        <f>IF('Class 6'!$AZ$1="","",'Class 6'!$AZ$1)</f>
        <v/>
      </c>
      <c r="D20" s="23" t="str">
        <f>IF('Class 6'!$AZ$2="","",'Class 6'!$AZ$2)</f>
        <v/>
      </c>
      <c r="E20" s="46"/>
      <c r="F20" s="39" t="str">
        <f t="shared" si="0"/>
        <v/>
      </c>
      <c r="G20" s="40" t="str">
        <f t="shared" si="1"/>
        <v/>
      </c>
      <c r="H20" s="22"/>
      <c r="I20" s="36" t="str">
        <f t="shared" si="2"/>
        <v>Class 6</v>
      </c>
      <c r="J20" s="23" t="str">
        <f t="shared" si="3"/>
        <v/>
      </c>
      <c r="K20" s="45"/>
      <c r="L20" s="38" t="str">
        <f t="shared" si="4"/>
        <v/>
      </c>
      <c r="M20" s="39" t="str">
        <f t="shared" si="5"/>
        <v/>
      </c>
      <c r="N20" s="40" t="str">
        <f t="shared" si="6"/>
        <v/>
      </c>
    </row>
    <row r="21" spans="1:14" ht="16.95" customHeight="1">
      <c r="A21" s="22"/>
      <c r="B21" s="36" t="str">
        <f>IF('Class 7'!$B$2="","Class 7",IF('Class 7'!$B$2="COURSE CODE","Class 7",'Class 7'!$B$2))</f>
        <v>Class 7</v>
      </c>
      <c r="C21" s="37" t="str">
        <f>IF('Class 7'!$AZ$1="","",'Class 7'!$AZ$1)</f>
        <v/>
      </c>
      <c r="D21" s="23" t="str">
        <f>IF('Class 7'!$AZ$2="","",'Class 7'!$AZ$2)</f>
        <v/>
      </c>
      <c r="E21" s="46"/>
      <c r="F21" s="39" t="str">
        <f t="shared" si="0"/>
        <v/>
      </c>
      <c r="G21" s="40" t="str">
        <f t="shared" si="1"/>
        <v/>
      </c>
      <c r="H21" s="22"/>
      <c r="I21" s="36" t="str">
        <f t="shared" si="2"/>
        <v>Class 7</v>
      </c>
      <c r="J21" s="23" t="str">
        <f t="shared" si="3"/>
        <v/>
      </c>
      <c r="K21" s="45"/>
      <c r="L21" s="38" t="str">
        <f t="shared" si="4"/>
        <v/>
      </c>
      <c r="M21" s="39" t="str">
        <f t="shared" si="5"/>
        <v/>
      </c>
      <c r="N21" s="40" t="str">
        <f t="shared" si="6"/>
        <v/>
      </c>
    </row>
    <row r="22" spans="1:14" ht="16.95" customHeight="1">
      <c r="A22" s="22"/>
      <c r="B22" s="36" t="str">
        <f>IF('Class 8'!$B$2="","Class 8",IF('Class 8'!$B$2="COURSE CODE","Class 8",'Class 8'!$B$2))</f>
        <v>Class 8</v>
      </c>
      <c r="C22" s="37" t="str">
        <f>IF('Class 8'!$AZ$1="","",'Class 8'!$AZ$1)</f>
        <v/>
      </c>
      <c r="D22" s="23" t="str">
        <f>IF('Class 8'!$AZ$2="","",'Class 8'!$AZ$2)</f>
        <v/>
      </c>
      <c r="E22" s="46"/>
      <c r="F22" s="39" t="str">
        <f t="shared" si="0"/>
        <v/>
      </c>
      <c r="G22" s="40" t="str">
        <f t="shared" si="1"/>
        <v/>
      </c>
      <c r="H22" s="22"/>
      <c r="I22" s="36" t="str">
        <f t="shared" si="2"/>
        <v>Class 8</v>
      </c>
      <c r="J22" s="23" t="str">
        <f t="shared" si="3"/>
        <v/>
      </c>
      <c r="K22" s="45"/>
      <c r="L22" s="38" t="str">
        <f t="shared" si="4"/>
        <v/>
      </c>
      <c r="M22" s="39" t="str">
        <f t="shared" si="5"/>
        <v/>
      </c>
      <c r="N22" s="40" t="str">
        <f t="shared" si="6"/>
        <v/>
      </c>
    </row>
    <row r="23" spans="1:14" ht="19.05" customHeight="1">
      <c r="A23" s="22"/>
      <c r="B23" s="85" t="s">
        <v>59</v>
      </c>
      <c r="C23" s="86"/>
      <c r="D23" s="86"/>
      <c r="E23" s="43" t="str">
        <f>IF(IF(ISNUMBER(F15),IF(AND(ISNUMBER(E15),E15&gt;0),E15,0),0)+IF(ISNUMBER(F16),IF(AND(ISNUMBER(E16),E16&gt;0),E16,0),0)+IF(ISNUMBER(F17),IF(AND(ISNUMBER(E17),E17&gt;0),E17,0),0)+IF(ISNUMBER(F18),IF(AND(ISNUMBER(E18),E18&gt;0),E18,0),0)+IF(ISNUMBER(F19),IF(AND(ISNUMBER(E19),E19&gt;0),E19,0),0)+IF(ISNUMBER(F20),IF(AND(ISNUMBER(E20),E20&gt;0),E20,0),0)+IF(ISNUMBER(F21),IF(AND(ISNUMBER(E21),E21&gt;0),E21,0),0)+IF(ISNUMBER(F22),IF(AND(ISNUMBER(E22),E22&gt;0),E22,0),0)=0,"",IF(ISNUMBER(F15),IF(AND(ISNUMBER(E15),E15&gt;0),E15,0),0)+IF(ISNUMBER(F16),IF(AND(ISNUMBER(E16),E16&gt;0),E16,0),0)+IF(ISNUMBER(F17),IF(AND(ISNUMBER(E17),E17&gt;0),E17,0),0)+IF(ISNUMBER(F18),IF(AND(ISNUMBER(E18),E18&gt;0),E18,0),0)+IF(ISNUMBER(F19),IF(AND(ISNUMBER(E19),E19&gt;0),E19,0),0)+IF(ISNUMBER(F20),IF(AND(ISNUMBER(E20),E20&gt;0),E20,0),0)+IF(ISNUMBER(F21),IF(AND(ISNUMBER(E21),E21&gt;0),E21,0),0)+IF(ISNUMBER(F22),IF(AND(ISNUMBER(E22),E22&gt;0),E22,0),0))</f>
        <v/>
      </c>
      <c r="F23" s="41"/>
      <c r="G23" s="44" t="str">
        <f>IF(COUNTIF(F15:F22,"CHECK GRADE")&gt;0,"CHECK GRADE",IF(COUNTIF(G15:G22,"CHECK CREDITS")&gt;0,"CHECK CREDITS",IF(COUNT(G15:G22)=0,"",SUM(G15:G22))))</f>
        <v/>
      </c>
      <c r="H23" s="42"/>
      <c r="I23" s="85" t="s">
        <v>59</v>
      </c>
      <c r="J23" s="86"/>
      <c r="K23" s="86"/>
      <c r="L23" s="43" t="str">
        <f>IF(IF(ISNUMBER(M15),IF(AND(ISNUMBER(L15),L15&gt;0),L15,0),0)+IF(ISNUMBER(M16),IF(AND(ISNUMBER(L16),L16&gt;0),L16,0),0)+IF(ISNUMBER(M17),IF(AND(ISNUMBER(L17),L17&gt;0),L17,0),0)+IF(ISNUMBER(M18),IF(AND(ISNUMBER(L18),L18&gt;0),L18,0),0)+IF(ISNUMBER(M19),IF(AND(ISNUMBER(L19),L19&gt;0),L19,0),0)+IF(ISNUMBER(M20),IF(AND(ISNUMBER(L20),L20&gt;0),L20,0),0)+IF(ISNUMBER(M21),IF(AND(ISNUMBER(L21),L21&gt;0),L21,0),0)+IF(ISNUMBER(M22),IF(AND(ISNUMBER(L22),L22&gt;0),L22,0),0)=0,"",IF(ISNUMBER(M15),IF(AND(ISNUMBER(L15),L15&gt;0),L15,0),0)+IF(ISNUMBER(M16),IF(AND(ISNUMBER(L16),L16&gt;0),L16,0),0)+IF(ISNUMBER(M17),IF(AND(ISNUMBER(L17),L17&gt;0),L17,0),0)+IF(ISNUMBER(M18),IF(AND(ISNUMBER(L18),L18&gt;0),L18,0),0)+IF(ISNUMBER(M19),IF(AND(ISNUMBER(L19),L19&gt;0),L19,0),0)+IF(ISNUMBER(M20),IF(AND(ISNUMBER(L20),L20&gt;0),L20,0),0)+IF(ISNUMBER(M21),IF(AND(ISNUMBER(L21),L21&gt;0),L21,0),0)+IF(ISNUMBER(M22),IF(AND(ISNUMBER(L22),L22&gt;0),L22,0),0))</f>
        <v/>
      </c>
      <c r="M23" s="41"/>
      <c r="N23" s="44" t="str">
        <f>IF(COUNTIF(M15:M22,"CHECK GRADE")&gt;0,"CHECK GRADE",IF(COUNTIF(N15:N22,"CHECK CREDITS")&gt;0,"CHECK CREDITS",IF(COUNT(N15:N22)=0,"",SUM(N15:N22))))</f>
        <v/>
      </c>
    </row>
    <row r="24" spans="1:14" ht="16.05" customHeight="1">
      <c r="A24" s="22"/>
      <c r="B24" s="79" t="s">
        <v>60</v>
      </c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</row>
    <row r="25" spans="1:14" ht="13.95" customHeight="1">
      <c r="A25" s="22"/>
      <c r="B25" s="79" t="s">
        <v>61</v>
      </c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</row>
  </sheetData>
  <sheetProtection sheet="1" objects="1" scenarios="1"/>
  <mergeCells count="24">
    <mergeCell ref="B2:N2"/>
    <mergeCell ref="B3:N3"/>
    <mergeCell ref="B5:C5"/>
    <mergeCell ref="B6:C7"/>
    <mergeCell ref="B8:C8"/>
    <mergeCell ref="D5:D8"/>
    <mergeCell ref="E6:E7"/>
    <mergeCell ref="F5:F8"/>
    <mergeCell ref="G6:G7"/>
    <mergeCell ref="I5:J5"/>
    <mergeCell ref="I6:J7"/>
    <mergeCell ref="I8:J8"/>
    <mergeCell ref="K5:K8"/>
    <mergeCell ref="L6:L7"/>
    <mergeCell ref="M5:M8"/>
    <mergeCell ref="N6:N7"/>
    <mergeCell ref="B24:N24"/>
    <mergeCell ref="B25:N25"/>
    <mergeCell ref="G10:N10"/>
    <mergeCell ref="B11:N11"/>
    <mergeCell ref="B13:G13"/>
    <mergeCell ref="I13:N13"/>
    <mergeCell ref="B23:D23"/>
    <mergeCell ref="I23:K23"/>
  </mergeCells>
  <dataValidations count="1">
    <dataValidation type="list" sqref="K15:K22" xr:uid="{00000000-0002-0000-0000-000000000000}">
      <formula1>"A,B,C,D,F"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100-000000000000}">
      <formula1>"Equal,By Points,Custom"</formula1>
    </dataValidation>
    <dataValidation type="decimal" sqref="D13 AM13 AF13 Y13 R13 K13" xr:uid="{00000000-0002-0000-0100-000001000000}">
      <formula1>0.000001</formula1>
      <formula2>1</formula2>
    </dataValidation>
    <dataValidation type="decimal" operator="greaterThanOrEqual" sqref="D15:D1000 AM15:AM1000 AF15:AF1000 Y15:Y1000 R15:R1000 K15:K1000" xr:uid="{00000000-0002-0000-01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100-000003000000}">
      <formula1>0</formula1>
    </dataValidation>
    <dataValidation type="decimal" sqref="E9 L9 J9 G9" xr:uid="{00000000-0002-0000-01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200-000000000000}">
      <formula1>"Equal,By Points,Custom"</formula1>
    </dataValidation>
    <dataValidation type="decimal" sqref="D13 AM13 AF13 Y13 R13 K13" xr:uid="{00000000-0002-0000-0200-000001000000}">
      <formula1>0.000001</formula1>
      <formula2>1</formula2>
    </dataValidation>
    <dataValidation type="decimal" operator="greaterThanOrEqual" sqref="D15:D1000 AM15:AM1000 AF15:AF1000 Y15:Y1000 R15:R1000 K15:K1000" xr:uid="{00000000-0002-0000-02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200-000003000000}">
      <formula1>0</formula1>
    </dataValidation>
    <dataValidation type="decimal" sqref="E9 L9 J9 G9" xr:uid="{00000000-0002-0000-02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300-000000000000}">
      <formula1>"Equal,By Points,Custom"</formula1>
    </dataValidation>
    <dataValidation type="decimal" sqref="D13 AM13 AF13 Y13 R13 K13" xr:uid="{00000000-0002-0000-0300-000001000000}">
      <formula1>0.000001</formula1>
      <formula2>1</formula2>
    </dataValidation>
    <dataValidation type="decimal" operator="greaterThanOrEqual" sqref="D15:D1000 AM15:AM1000 AF15:AF1000 Y15:Y1000 R15:R1000 K15:K1000" xr:uid="{00000000-0002-0000-03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300-000003000000}">
      <formula1>0</formula1>
    </dataValidation>
    <dataValidation type="decimal" sqref="E9 L9 J9 G9" xr:uid="{00000000-0002-0000-03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400-000000000000}">
      <formula1>"Equal,By Points,Custom"</formula1>
    </dataValidation>
    <dataValidation type="decimal" sqref="D13 AM13 AF13 Y13 R13 K13" xr:uid="{00000000-0002-0000-0400-000001000000}">
      <formula1>0.000001</formula1>
      <formula2>1</formula2>
    </dataValidation>
    <dataValidation type="decimal" operator="greaterThanOrEqual" sqref="D15:D1000 AM15:AM1000 AF15:AF1000 Y15:Y1000 R15:R1000 K15:K1000" xr:uid="{00000000-0002-0000-04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400-000003000000}">
      <formula1>0</formula1>
    </dataValidation>
    <dataValidation type="decimal" sqref="E9 L9 J9 G9" xr:uid="{00000000-0002-0000-04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500-000000000000}">
      <formula1>"Equal,By Points,Custom"</formula1>
    </dataValidation>
    <dataValidation type="decimal" sqref="D13 AM13 AF13 Y13 R13 K13" xr:uid="{00000000-0002-0000-0500-000001000000}">
      <formula1>0.000001</formula1>
      <formula2>1</formula2>
    </dataValidation>
    <dataValidation type="decimal" operator="greaterThanOrEqual" sqref="D15:D1000 AM15:AM1000 AF15:AF1000 Y15:Y1000 R15:R1000 K15:K1000" xr:uid="{00000000-0002-0000-05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500-000003000000}">
      <formula1>0</formula1>
    </dataValidation>
    <dataValidation type="decimal" sqref="E9 L9 J9 G9" xr:uid="{00000000-0002-0000-05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600-000000000000}">
      <formula1>"Equal,By Points,Custom"</formula1>
    </dataValidation>
    <dataValidation type="decimal" sqref="D13 AM13 AF13 Y13 R13 K13" xr:uid="{00000000-0002-0000-0600-000001000000}">
      <formula1>0.000001</formula1>
      <formula2>1</formula2>
    </dataValidation>
    <dataValidation type="decimal" operator="greaterThanOrEqual" sqref="D15:D1000 AM15:AM1000 AF15:AF1000 Y15:Y1000 R15:R1000 K15:K1000" xr:uid="{00000000-0002-0000-06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600-000003000000}">
      <formula1>0</formula1>
    </dataValidation>
    <dataValidation type="decimal" sqref="E9 L9 J9 G9" xr:uid="{00000000-0002-0000-06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Z19"/>
  <sheetViews>
    <sheetView tabSelected="1" workbookViewId="0">
      <pane ySplit="14" topLeftCell="A15" activePane="bottomLeft" state="frozen"/>
      <selection pane="bottomLeft" activeCell="I20" sqref="I20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700-000000000000}">
      <formula1>"Equal,By Points,Custom"</formula1>
    </dataValidation>
    <dataValidation type="decimal" sqref="D13 AM13 AF13 Y13 R13 K13" xr:uid="{00000000-0002-0000-0700-000001000000}">
      <formula1>0.000001</formula1>
      <formula2>1</formula2>
    </dataValidation>
    <dataValidation type="decimal" operator="greaterThanOrEqual" sqref="D15:D1000 AM15:AM1000 AF15:AF1000 Y15:Y1000 R15:R1000 K15:K1000" xr:uid="{00000000-0002-0000-07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700-000003000000}">
      <formula1>0</formula1>
    </dataValidation>
    <dataValidation type="decimal" sqref="E9 L9 J9 G9" xr:uid="{00000000-0002-0000-07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Z19"/>
  <sheetViews>
    <sheetView workbookViewId="0">
      <pane ySplit="14" topLeftCell="A15" activePane="bottomLeft" state="frozen"/>
      <selection pane="bottomLeft"/>
    </sheetView>
  </sheetViews>
  <sheetFormatPr defaultRowHeight="13.8"/>
  <cols>
    <col min="1" max="1" width="3.5" customWidth="1"/>
    <col min="2" max="2" width="16.8984375" customWidth="1"/>
    <col min="3" max="3" width="11.19921875" customWidth="1"/>
    <col min="4" max="4" width="9.69921875" customWidth="1"/>
    <col min="5" max="5" width="8.69921875" customWidth="1"/>
    <col min="6" max="6" width="12.5" customWidth="1"/>
    <col min="7" max="7" width="9.69921875" customWidth="1"/>
    <col min="8" max="8" width="3.19921875" customWidth="1"/>
    <col min="9" max="9" width="16.8984375" customWidth="1"/>
    <col min="10" max="10" width="11.19921875" customWidth="1"/>
    <col min="11" max="11" width="9.69921875" customWidth="1"/>
    <col min="12" max="12" width="8.69921875" customWidth="1"/>
    <col min="13" max="13" width="12.5" customWidth="1"/>
    <col min="14" max="14" width="9.69921875" customWidth="1"/>
    <col min="15" max="15" width="3.19921875" customWidth="1"/>
    <col min="16" max="16" width="16.8984375" customWidth="1"/>
    <col min="17" max="17" width="11.19921875" customWidth="1"/>
    <col min="18" max="18" width="9.69921875" customWidth="1"/>
    <col min="19" max="19" width="8.69921875" customWidth="1"/>
    <col min="20" max="20" width="12.5" customWidth="1"/>
    <col min="21" max="21" width="9.69921875" customWidth="1"/>
    <col min="22" max="22" width="3.19921875" customWidth="1"/>
    <col min="23" max="23" width="16.8984375" customWidth="1"/>
    <col min="24" max="24" width="11.19921875" customWidth="1"/>
    <col min="25" max="25" width="9.69921875" customWidth="1"/>
    <col min="26" max="26" width="8.69921875" customWidth="1"/>
    <col min="27" max="27" width="12.5" customWidth="1"/>
    <col min="28" max="28" width="9.69921875" customWidth="1"/>
    <col min="29" max="29" width="3.19921875" customWidth="1"/>
    <col min="30" max="30" width="16.8984375" customWidth="1"/>
    <col min="31" max="31" width="11.19921875" customWidth="1"/>
    <col min="32" max="32" width="9.69921875" customWidth="1"/>
    <col min="33" max="33" width="8.69921875" customWidth="1"/>
    <col min="34" max="34" width="12.5" customWidth="1"/>
    <col min="35" max="35" width="9.69921875" customWidth="1"/>
    <col min="36" max="36" width="3.19921875" customWidth="1"/>
    <col min="37" max="37" width="16.8984375" customWidth="1"/>
    <col min="38" max="38" width="11.19921875" customWidth="1"/>
    <col min="39" max="39" width="9.69921875" customWidth="1"/>
    <col min="40" max="40" width="8.69921875" customWidth="1"/>
    <col min="41" max="41" width="12.5" customWidth="1"/>
    <col min="42" max="42" width="9.69921875" customWidth="1"/>
    <col min="43" max="43" width="3.19921875" customWidth="1"/>
    <col min="44" max="49" width="9.3984375" customWidth="1"/>
    <col min="52" max="52" width="8.3984375" hidden="1" customWidth="1"/>
  </cols>
  <sheetData>
    <row r="1" spans="1:52" ht="7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Z1" s="20" t="str">
        <f>IF(ISNUMBER($AR$7),$AR$7,"")</f>
        <v/>
      </c>
    </row>
    <row r="2" spans="1:52" ht="23.25" customHeight="1">
      <c r="A2" s="1"/>
      <c r="B2" s="47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Z2" s="21" t="str">
        <f>IF(ISTEXT($AV$7),$AV$7,"")</f>
        <v/>
      </c>
    </row>
    <row r="3" spans="1:52" ht="20.25" customHeight="1">
      <c r="A3" s="1"/>
      <c r="B3" s="49" t="s">
        <v>1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2" ht="7.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</row>
    <row r="5" spans="1:52" ht="27" customHeight="1">
      <c r="A5" s="1"/>
      <c r="B5" s="50" t="str">
        <f>B12</f>
        <v>CATEGORY 1</v>
      </c>
      <c r="C5" s="51"/>
      <c r="D5" s="51"/>
      <c r="E5" s="51"/>
      <c r="F5" s="51"/>
      <c r="G5" s="52"/>
      <c r="H5" s="67" t="s">
        <v>2</v>
      </c>
      <c r="I5" s="50" t="str">
        <f>I12</f>
        <v>CATEGORY 2</v>
      </c>
      <c r="J5" s="51"/>
      <c r="K5" s="51"/>
      <c r="L5" s="51"/>
      <c r="M5" s="51"/>
      <c r="N5" s="52"/>
      <c r="O5" s="67" t="s">
        <v>2</v>
      </c>
      <c r="P5" s="50" t="str">
        <f>P12</f>
        <v>CATEGORY 3</v>
      </c>
      <c r="Q5" s="51"/>
      <c r="R5" s="51"/>
      <c r="S5" s="51"/>
      <c r="T5" s="51"/>
      <c r="U5" s="52"/>
      <c r="V5" s="67" t="s">
        <v>2</v>
      </c>
      <c r="W5" s="50" t="str">
        <f>W12</f>
        <v>CATEGORY 4</v>
      </c>
      <c r="X5" s="51"/>
      <c r="Y5" s="51"/>
      <c r="Z5" s="51"/>
      <c r="AA5" s="51"/>
      <c r="AB5" s="52"/>
      <c r="AC5" s="67" t="s">
        <v>2</v>
      </c>
      <c r="AD5" s="50" t="str">
        <f>AD12</f>
        <v>CATEGORY 5</v>
      </c>
      <c r="AE5" s="51"/>
      <c r="AF5" s="51"/>
      <c r="AG5" s="51"/>
      <c r="AH5" s="51"/>
      <c r="AI5" s="52"/>
      <c r="AJ5" s="67" t="s">
        <v>2</v>
      </c>
      <c r="AK5" s="50" t="str">
        <f>AK12</f>
        <v>CATEGORY 6</v>
      </c>
      <c r="AL5" s="51"/>
      <c r="AM5" s="51"/>
      <c r="AN5" s="51"/>
      <c r="AO5" s="51"/>
      <c r="AP5" s="52"/>
      <c r="AQ5" s="67" t="s">
        <v>3</v>
      </c>
      <c r="AR5" s="74" t="s">
        <v>4</v>
      </c>
      <c r="AS5" s="51"/>
      <c r="AT5" s="51"/>
      <c r="AU5" s="51"/>
      <c r="AV5" s="51"/>
      <c r="AW5" s="52"/>
    </row>
    <row r="6" spans="1:52" ht="22.5" customHeight="1">
      <c r="A6" s="1"/>
      <c r="B6" s="53" t="str">
        <f>IF(COUNTA(D15:D1000)=0,"",IF(F13="Equal",IF(AND(COUNTA(D15:D1000)=COUNT(D15:D1000),COUNTIFS(D15:D1000,"&lt;0")=0,COUNT(F15:F1000)=COUNT(D15:D1000)),AVERAGE(F15:F1000),""),IF(F13="By Points",IF(AND(COUNTA(D15:D1000)=COUNT(D15:D1000),COUNT(D15:D1000)=COUNTIFS(D15:D1000,"&lt;&gt;",E15:E1000,"&gt;0"),COUNT(F15:F1000)=COUNT(D15:D1000)),SUM(D15:D1000)/SUMIF(D15:D1000,"&lt;&gt;",E15:E1000),""),IF(F13="Custom",IF(AND(COUNTA(D15:D1000)=COUNT(D15:D1000),COUNT(D15:D1000)=COUNTIFS(D15:D1000,"&lt;&gt;",G15:G1000,"&gt;0"),COUNT(F15:F1000)=COUNT(D15:D1000)),SUMPRODUCT(F15:F1000,G15:G1000)/SUMIF(D15:D1000,"&lt;&gt;",G15:G1000),""),""))))</f>
        <v/>
      </c>
      <c r="C6" s="54"/>
      <c r="D6" s="54"/>
      <c r="E6" s="2" t="s">
        <v>5</v>
      </c>
      <c r="F6" s="55" t="str">
        <f>IF(ISBLANK(D13),"",D13)</f>
        <v/>
      </c>
      <c r="G6" s="56"/>
      <c r="H6" s="48"/>
      <c r="I6" s="53" t="str">
        <f>IF(COUNTA(K15:K1000)=0,"",IF(M13="Equal",IF(AND(COUNTA(K15:K1000)=COUNT(K15:K1000),COUNTIFS(K15:K1000,"&lt;0")=0,COUNT(M15:M1000)=COUNT(K15:K1000)),AVERAGE(M15:M1000),""),IF(M13="By Points",IF(AND(COUNTA(K15:K1000)=COUNT(K15:K1000),COUNT(K15:K1000)=COUNTIFS(K15:K1000,"&lt;&gt;",L15:L1000,"&gt;0"),COUNT(M15:M1000)=COUNT(K15:K1000)),SUM(K15:K1000)/SUMIF(K15:K1000,"&lt;&gt;",L15:L1000),""),IF(M13="Custom",IF(AND(COUNTA(K15:K1000)=COUNT(K15:K1000),COUNT(K15:K1000)=COUNTIFS(K15:K1000,"&lt;&gt;",N15:N1000,"&gt;0"),COUNT(M15:M1000)=COUNT(K15:K1000)),SUMPRODUCT(M15:M1000,N15:N1000)/SUMIF(K15:K1000,"&lt;&gt;",N15:N1000),""),""))))</f>
        <v/>
      </c>
      <c r="J6" s="54"/>
      <c r="K6" s="54"/>
      <c r="L6" s="2" t="s">
        <v>5</v>
      </c>
      <c r="M6" s="55" t="str">
        <f>IF(ISBLANK(K13),"",K13)</f>
        <v/>
      </c>
      <c r="N6" s="56"/>
      <c r="O6" s="48"/>
      <c r="P6" s="53" t="str">
        <f>IF(COUNTA(R15:R1000)=0,"",IF(T13="Equal",IF(AND(COUNTA(R15:R1000)=COUNT(R15:R1000),COUNTIFS(R15:R1000,"&lt;0")=0,COUNT(T15:T1000)=COUNT(R15:R1000)),AVERAGE(T15:T1000),""),IF(T13="By Points",IF(AND(COUNTA(R15:R1000)=COUNT(R15:R1000),COUNT(R15:R1000)=COUNTIFS(R15:R1000,"&lt;&gt;",S15:S1000,"&gt;0"),COUNT(T15:T1000)=COUNT(R15:R1000)),SUM(R15:R1000)/SUMIF(R15:R1000,"&lt;&gt;",S15:S1000),""),IF(T13="Custom",IF(AND(COUNTA(R15:R1000)=COUNT(R15:R1000),COUNT(R15:R1000)=COUNTIFS(R15:R1000,"&lt;&gt;",U15:U1000,"&gt;0"),COUNT(T15:T1000)=COUNT(R15:R1000)),SUMPRODUCT(T15:T1000,U15:U1000)/SUMIF(R15:R1000,"&lt;&gt;",U15:U1000),""),""))))</f>
        <v/>
      </c>
      <c r="Q6" s="54"/>
      <c r="R6" s="54"/>
      <c r="S6" s="2" t="s">
        <v>5</v>
      </c>
      <c r="T6" s="55" t="str">
        <f>IF(ISBLANK(R13),"",R13)</f>
        <v/>
      </c>
      <c r="U6" s="56"/>
      <c r="V6" s="48"/>
      <c r="W6" s="53" t="str">
        <f>IF(COUNTA(Y15:Y1000)=0,"",IF(AA13="Equal",IF(AND(COUNTA(Y15:Y1000)=COUNT(Y15:Y1000),COUNTIFS(Y15:Y1000,"&lt;0")=0,COUNT(AA15:AA1000)=COUNT(Y15:Y1000)),AVERAGE(AA15:AA1000),""),IF(AA13="By Points",IF(AND(COUNTA(Y15:Y1000)=COUNT(Y15:Y1000),COUNT(Y15:Y1000)=COUNTIFS(Y15:Y1000,"&lt;&gt;",Z15:Z1000,"&gt;0"),COUNT(AA15:AA1000)=COUNT(Y15:Y1000)),SUM(Y15:Y1000)/SUMIF(Y15:Y1000,"&lt;&gt;",Z15:Z1000),""),IF(AA13="Custom",IF(AND(COUNTA(Y15:Y1000)=COUNT(Y15:Y1000),COUNT(Y15:Y1000)=COUNTIFS(Y15:Y1000,"&lt;&gt;",AB15:AB1000,"&gt;0"),COUNT(AA15:AA1000)=COUNT(Y15:Y1000)),SUMPRODUCT(AA15:AA1000,AB15:AB1000)/SUMIF(Y15:Y1000,"&lt;&gt;",AB15:AB1000),""),""))))</f>
        <v/>
      </c>
      <c r="X6" s="54"/>
      <c r="Y6" s="54"/>
      <c r="Z6" s="2" t="s">
        <v>5</v>
      </c>
      <c r="AA6" s="55" t="str">
        <f>IF(ISBLANK(Y13),"",Y13)</f>
        <v/>
      </c>
      <c r="AB6" s="56"/>
      <c r="AC6" s="48"/>
      <c r="AD6" s="53" t="str">
        <f>IF(COUNTA(AF15:AF1000)=0,"",IF(AH13="Equal",IF(AND(COUNTA(AF15:AF1000)=COUNT(AF15:AF1000),COUNTIFS(AF15:AF1000,"&lt;0")=0,COUNT(AH15:AH1000)=COUNT(AF15:AF1000)),AVERAGE(AH15:AH1000),""),IF(AH13="By Points",IF(AND(COUNTA(AF15:AF1000)=COUNT(AF15:AF1000),COUNT(AF15:AF1000)=COUNTIFS(AF15:AF1000,"&lt;&gt;",AG15:AG1000,"&gt;0"),COUNT(AH15:AH1000)=COUNT(AF15:AF1000)),SUM(AF15:AF1000)/SUMIF(AF15:AF1000,"&lt;&gt;",AG15:AG1000),""),IF(AH13="Custom",IF(AND(COUNTA(AF15:AF1000)=COUNT(AF15:AF1000),COUNT(AF15:AF1000)=COUNTIFS(AF15:AF1000,"&lt;&gt;",AI15:AI1000,"&gt;0"),COUNT(AH15:AH1000)=COUNT(AF15:AF1000)),SUMPRODUCT(AH15:AH1000,AI15:AI1000)/SUMIF(AF15:AF1000,"&lt;&gt;",AI15:AI1000),""),""))))</f>
        <v/>
      </c>
      <c r="AE6" s="54"/>
      <c r="AF6" s="54"/>
      <c r="AG6" s="2" t="s">
        <v>5</v>
      </c>
      <c r="AH6" s="55" t="str">
        <f>IF(ISBLANK(AF13),"",AF13)</f>
        <v/>
      </c>
      <c r="AI6" s="56"/>
      <c r="AJ6" s="48"/>
      <c r="AK6" s="53" t="str">
        <f>IF(COUNTA(AM15:AM1000)=0,"",IF(AO13="Equal",IF(AND(COUNTA(AM15:AM1000)=COUNT(AM15:AM1000),COUNTIFS(AM15:AM1000,"&lt;0")=0,COUNT(AO15:AO1000)=COUNT(AM15:AM1000)),AVERAGE(AO15:AO1000),""),IF(AO13="By Points",IF(AND(COUNTA(AM15:AM1000)=COUNT(AM15:AM1000),COUNT(AM15:AM1000)=COUNTIFS(AM15:AM1000,"&lt;&gt;",AN15:AN1000,"&gt;0"),COUNT(AO15:AO1000)=COUNT(AM15:AM1000)),SUM(AM15:AM1000)/SUMIF(AM15:AM1000,"&lt;&gt;",AN15:AN1000),""),IF(AO13="Custom",IF(AND(COUNTA(AM15:AM1000)=COUNT(AM15:AM1000),COUNT(AM15:AM1000)=COUNTIFS(AM15:AM1000,"&lt;&gt;",AP15:AP1000,"&gt;0"),COUNT(AO15:AO1000)=COUNT(AM15:AM1000)),SUMPRODUCT(AO15:AO1000,AP15:AP1000)/SUMIF(AM15:AM1000,"&lt;&gt;",AP15:AP1000),""),""))))</f>
        <v/>
      </c>
      <c r="AL6" s="54"/>
      <c r="AM6" s="54"/>
      <c r="AN6" s="2" t="s">
        <v>5</v>
      </c>
      <c r="AO6" s="55" t="str">
        <f>IF(ISBLANK(AM13),"",AM13)</f>
        <v/>
      </c>
      <c r="AP6" s="56"/>
      <c r="AQ6" s="48"/>
      <c r="AR6" s="75" t="s">
        <v>6</v>
      </c>
      <c r="AS6" s="54"/>
      <c r="AT6" s="54"/>
      <c r="AU6" s="76">
        <f>SUM(IF(ISNUMBER(B7),D13,0),IF(ISNUMBER(I7),K13,0),IF(ISNUMBER(P7),R13,0),IF(ISNUMBER(W7),Y13,0),IF(ISNUMBER(AD7),AF13,0),IF(ISNUMBER(AK7),AM13,0))</f>
        <v>0</v>
      </c>
      <c r="AV6" s="54"/>
      <c r="AW6" s="56"/>
    </row>
    <row r="7" spans="1:52" ht="30" customHeight="1">
      <c r="A7" s="1"/>
      <c r="B7" s="57" t="str">
        <f>IF(AND(ISBLANK(D13),COUNTA(D15:D1000)=0),"AVAILABLE",IF(OR(NOT(ISNUMBER(D13)),D13&lt;=0,D13&gt;1),"ENTER WEIGHT",IF(COUNTA(D15:D1000)=0,"NO GRADES",IF(NOT(ISNUMBER(B6)),"CHECK INPUTS",B6*D13))))</f>
        <v>AVAILABLE</v>
      </c>
      <c r="C7" s="58"/>
      <c r="D7" s="58"/>
      <c r="E7" s="58"/>
      <c r="F7" s="58"/>
      <c r="G7" s="59"/>
      <c r="H7" s="48"/>
      <c r="I7" s="57" t="str">
        <f>IF(AND(ISBLANK(K13),COUNTA(K15:K1000)=0),"AVAILABLE",IF(OR(NOT(ISNUMBER(K13)),K13&lt;=0,K13&gt;1),"ENTER WEIGHT",IF(COUNTA(K15:K1000)=0,"NO GRADES",IF(NOT(ISNUMBER(I6)),"CHECK INPUTS",I6*K13))))</f>
        <v>AVAILABLE</v>
      </c>
      <c r="J7" s="58"/>
      <c r="K7" s="58"/>
      <c r="L7" s="58"/>
      <c r="M7" s="58"/>
      <c r="N7" s="59"/>
      <c r="O7" s="48"/>
      <c r="P7" s="57" t="str">
        <f>IF(AND(ISBLANK(R13),COUNTA(R15:R1000)=0),"AVAILABLE",IF(OR(NOT(ISNUMBER(R13)),R13&lt;=0,R13&gt;1),"ENTER WEIGHT",IF(COUNTA(R15:R1000)=0,"NO GRADES",IF(NOT(ISNUMBER(P6)),"CHECK INPUTS",P6*R13))))</f>
        <v>AVAILABLE</v>
      </c>
      <c r="Q7" s="58"/>
      <c r="R7" s="58"/>
      <c r="S7" s="58"/>
      <c r="T7" s="58"/>
      <c r="U7" s="59"/>
      <c r="V7" s="48"/>
      <c r="W7" s="57" t="str">
        <f>IF(AND(ISBLANK(Y13),COUNTA(Y15:Y1000)=0),"AVAILABLE",IF(OR(NOT(ISNUMBER(Y13)),Y13&lt;=0,Y13&gt;1),"ENTER WEIGHT",IF(COUNTA(Y15:Y1000)=0,"NO GRADES",IF(NOT(ISNUMBER(W6)),"CHECK INPUTS",W6*Y13))))</f>
        <v>AVAILABLE</v>
      </c>
      <c r="X7" s="58"/>
      <c r="Y7" s="58"/>
      <c r="Z7" s="58"/>
      <c r="AA7" s="58"/>
      <c r="AB7" s="59"/>
      <c r="AC7" s="48"/>
      <c r="AD7" s="57" t="str">
        <f>IF(AND(ISBLANK(AF13),COUNTA(AF15:AF1000)=0),"AVAILABLE",IF(OR(NOT(ISNUMBER(AF13)),AF13&lt;=0,AF13&gt;1),"ENTER WEIGHT",IF(COUNTA(AF15:AF1000)=0,"NO GRADES",IF(NOT(ISNUMBER(AD6)),"CHECK INPUTS",AD6*AF13))))</f>
        <v>AVAILABLE</v>
      </c>
      <c r="AE7" s="58"/>
      <c r="AF7" s="58"/>
      <c r="AG7" s="58"/>
      <c r="AH7" s="58"/>
      <c r="AI7" s="59"/>
      <c r="AJ7" s="48"/>
      <c r="AK7" s="57" t="str">
        <f>IF(AND(ISBLANK(AM13),COUNTA(AM15:AM1000)=0),"AVAILABLE",IF(OR(NOT(ISNUMBER(AM13)),AM13&lt;=0,AM13&gt;1),"ENTER WEIGHT",IF(COUNTA(AM15:AM1000)=0,"NO GRADES",IF(NOT(ISNUMBER(AK6)),"CHECK INPUTS",AK6*AM13))))</f>
        <v>AVAILABLE</v>
      </c>
      <c r="AL7" s="58"/>
      <c r="AM7" s="58"/>
      <c r="AN7" s="58"/>
      <c r="AO7" s="58"/>
      <c r="AP7" s="59"/>
      <c r="AQ7" s="48"/>
      <c r="AR7" s="77" t="str">
        <f>IF(COUNTA(D13,K13,R13,Y13,AF13,AM13)=0,"ENTER WEIGHTS",IF(OR(AND(NOT(ISBLANK(D13)),OR(NOT(ISNUMBER(D13)),D13&lt;=0,D13&gt;1)),AND(NOT(ISBLANK(K13)),OR(NOT(ISNUMBER(K13)),K13&lt;=0,K13&gt;1)),AND(NOT(ISBLANK(R13)),OR(NOT(ISNUMBER(R13)),R13&lt;=0,R13&gt;1)),AND(NOT(ISBLANK(Y13)),OR(NOT(ISNUMBER(Y13)),Y13&lt;=0,Y13&gt;1)),AND(NOT(ISBLANK(AF13)),OR(NOT(ISNUMBER(AF13)),AF13&lt;=0,AF13&gt;1)),AND(NOT(ISBLANK(AM13)),OR(NOT(ISNUMBER(AM13)),AM13&lt;=0,AM13&gt;1))),"CHECK WEIGHTS",IF(OR(B7="ENTER WEIGHT",I7="ENTER WEIGHT",P7="ENTER WEIGHT",W7="ENTER WEIGHT",AD7="ENTER WEIGHT",AK7="ENTER WEIGHT"),"ENTER WEIGHTS",IF(ABS(SUM(D13,K13,R13,Y13,AF13,AM13)-1)&gt;0.000001,"CHECK WEIGHTS",IF(OR(B7="CHECK INPUTS",I7="CHECK INPUTS",P7="CHECK INPUTS",W7="CHECK INPUTS",AD7="CHECK INPUTS",AK7="CHECK INPUTS"),"CHECK INPUTS",IF(SUM(IF(ISNUMBER(B7),D13,0),IF(ISNUMBER(I7),K13,0),IF(ISNUMBER(P7),R13,0),IF(ISNUMBER(W7),Y13,0),IF(ISNUMBER(AD7),AF13,0),IF(ISNUMBER(AK7),AM13,0))=0,"ENTER GRADES",SUM(B7,I7,P7,W7,AD7,AK7)/SUM(IF(ISNUMBER(B7),D13,0),IF(ISNUMBER(I7),K13,0),IF(ISNUMBER(P7),R13,0),IF(ISNUMBER(W7),Y13,0),IF(ISNUMBER(AD7),AF13,0),IF(ISNUMBER(AK7),AM13,0))))))))</f>
        <v>ENTER WEIGHTS</v>
      </c>
      <c r="AS7" s="58"/>
      <c r="AT7" s="58"/>
      <c r="AU7" s="58"/>
      <c r="AV7" s="78" t="str">
        <f>IF(NOT(ISNUMBER(AR7)),"",IF(COUNT(E9,G9,J9,L9)&lt;4,"",IF(NOT(AND(E9&gt;=0,E9&lt;=100,G9&gt;=0,G9&lt;=100,J9&gt;=0,J9&lt;=100,L9&gt;=0,L9&lt;=100,E9&gt;G9,G9&gt;J9,J9&gt;L9)),"CHECK TARGETS",IF(AR7*100&gt;=E9,"A",IF(AR7*100&gt;=G9,"B",IF(AR7*100&gt;=J9,"C",IF(AR7*100&gt;=L9,"D","F")))))))</f>
        <v/>
      </c>
      <c r="AW7" s="59"/>
    </row>
    <row r="8" spans="1:52" ht="7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</row>
    <row r="9" spans="1:52" ht="24" customHeight="1">
      <c r="A9" s="1"/>
      <c r="B9" s="68" t="s">
        <v>7</v>
      </c>
      <c r="C9" s="69"/>
      <c r="D9" s="18" t="s">
        <v>8</v>
      </c>
      <c r="E9" s="19"/>
      <c r="F9" s="18" t="s">
        <v>9</v>
      </c>
      <c r="G9" s="19"/>
      <c r="H9" s="70" t="s">
        <v>10</v>
      </c>
      <c r="I9" s="69"/>
      <c r="J9" s="19"/>
      <c r="K9" s="18" t="s">
        <v>11</v>
      </c>
      <c r="L9" s="19"/>
      <c r="M9" s="71" t="s">
        <v>12</v>
      </c>
      <c r="N9" s="72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</row>
    <row r="10" spans="1:52" ht="27" customHeight="1">
      <c r="A10" s="1"/>
      <c r="B10" s="73" t="s">
        <v>13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</row>
    <row r="11" spans="1:52" ht="7.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52" ht="27" customHeight="1">
      <c r="A12" s="1"/>
      <c r="B12" s="60" t="s">
        <v>14</v>
      </c>
      <c r="C12" s="61"/>
      <c r="D12" s="61"/>
      <c r="E12" s="61"/>
      <c r="F12" s="61"/>
      <c r="G12" s="62"/>
      <c r="H12" s="1"/>
      <c r="I12" s="60" t="s">
        <v>15</v>
      </c>
      <c r="J12" s="61"/>
      <c r="K12" s="61"/>
      <c r="L12" s="61"/>
      <c r="M12" s="61"/>
      <c r="N12" s="62"/>
      <c r="O12" s="1"/>
      <c r="P12" s="60" t="s">
        <v>16</v>
      </c>
      <c r="Q12" s="61"/>
      <c r="R12" s="61"/>
      <c r="S12" s="61"/>
      <c r="T12" s="61"/>
      <c r="U12" s="62"/>
      <c r="V12" s="1"/>
      <c r="W12" s="60" t="s">
        <v>17</v>
      </c>
      <c r="X12" s="61"/>
      <c r="Y12" s="61"/>
      <c r="Z12" s="61"/>
      <c r="AA12" s="61"/>
      <c r="AB12" s="62"/>
      <c r="AC12" s="1"/>
      <c r="AD12" s="60" t="s">
        <v>18</v>
      </c>
      <c r="AE12" s="61"/>
      <c r="AF12" s="61"/>
      <c r="AG12" s="61"/>
      <c r="AH12" s="61"/>
      <c r="AI12" s="62"/>
      <c r="AJ12" s="1"/>
      <c r="AK12" s="60" t="s">
        <v>19</v>
      </c>
      <c r="AL12" s="61"/>
      <c r="AM12" s="61"/>
      <c r="AN12" s="61"/>
      <c r="AO12" s="61"/>
      <c r="AP12" s="62"/>
      <c r="AQ12" s="1"/>
      <c r="AR12" s="1"/>
      <c r="AS12" s="1"/>
      <c r="AT12" s="1"/>
      <c r="AU12" s="1"/>
      <c r="AV12" s="1"/>
      <c r="AW12" s="1"/>
    </row>
    <row r="13" spans="1:52" ht="25.5" customHeight="1">
      <c r="A13" s="1"/>
      <c r="B13" s="63" t="s">
        <v>20</v>
      </c>
      <c r="C13" s="64"/>
      <c r="D13" s="17"/>
      <c r="E13" s="3" t="s">
        <v>21</v>
      </c>
      <c r="F13" s="65" t="s">
        <v>22</v>
      </c>
      <c r="G13" s="66"/>
      <c r="H13" s="1"/>
      <c r="I13" s="63" t="s">
        <v>20</v>
      </c>
      <c r="J13" s="64"/>
      <c r="K13" s="17"/>
      <c r="L13" s="3" t="s">
        <v>21</v>
      </c>
      <c r="M13" s="65" t="s">
        <v>22</v>
      </c>
      <c r="N13" s="66"/>
      <c r="O13" s="1"/>
      <c r="P13" s="63" t="s">
        <v>20</v>
      </c>
      <c r="Q13" s="64"/>
      <c r="R13" s="17"/>
      <c r="S13" s="3" t="s">
        <v>21</v>
      </c>
      <c r="T13" s="65" t="s">
        <v>22</v>
      </c>
      <c r="U13" s="66"/>
      <c r="V13" s="1"/>
      <c r="W13" s="63" t="s">
        <v>20</v>
      </c>
      <c r="X13" s="64"/>
      <c r="Y13" s="17"/>
      <c r="Z13" s="3" t="s">
        <v>21</v>
      </c>
      <c r="AA13" s="65" t="s">
        <v>22</v>
      </c>
      <c r="AB13" s="66"/>
      <c r="AC13" s="1"/>
      <c r="AD13" s="63" t="s">
        <v>20</v>
      </c>
      <c r="AE13" s="64"/>
      <c r="AF13" s="17"/>
      <c r="AG13" s="3" t="s">
        <v>21</v>
      </c>
      <c r="AH13" s="65" t="s">
        <v>22</v>
      </c>
      <c r="AI13" s="66"/>
      <c r="AJ13" s="1"/>
      <c r="AK13" s="63" t="s">
        <v>20</v>
      </c>
      <c r="AL13" s="64"/>
      <c r="AM13" s="17"/>
      <c r="AN13" s="3" t="s">
        <v>21</v>
      </c>
      <c r="AO13" s="65" t="s">
        <v>22</v>
      </c>
      <c r="AP13" s="66"/>
      <c r="AQ13" s="1"/>
      <c r="AR13" s="1"/>
      <c r="AS13" s="1"/>
      <c r="AT13" s="1"/>
      <c r="AU13" s="1"/>
      <c r="AV13" s="1"/>
      <c r="AW13" s="1"/>
    </row>
    <row r="14" spans="1:52" ht="31.5" customHeight="1">
      <c r="A14" s="1"/>
      <c r="B14" s="8" t="s">
        <v>23</v>
      </c>
      <c r="C14" s="4" t="s">
        <v>24</v>
      </c>
      <c r="D14" s="4" t="s">
        <v>25</v>
      </c>
      <c r="E14" s="4" t="s">
        <v>26</v>
      </c>
      <c r="F14" s="4" t="s">
        <v>27</v>
      </c>
      <c r="G14" s="9" t="s">
        <v>28</v>
      </c>
      <c r="H14" s="1"/>
      <c r="I14" s="8" t="s">
        <v>23</v>
      </c>
      <c r="J14" s="4" t="s">
        <v>24</v>
      </c>
      <c r="K14" s="4" t="s">
        <v>25</v>
      </c>
      <c r="L14" s="4" t="s">
        <v>26</v>
      </c>
      <c r="M14" s="4" t="s">
        <v>27</v>
      </c>
      <c r="N14" s="9" t="s">
        <v>28</v>
      </c>
      <c r="O14" s="1"/>
      <c r="P14" s="8" t="s">
        <v>23</v>
      </c>
      <c r="Q14" s="4" t="s">
        <v>24</v>
      </c>
      <c r="R14" s="4" t="s">
        <v>25</v>
      </c>
      <c r="S14" s="4" t="s">
        <v>26</v>
      </c>
      <c r="T14" s="4" t="s">
        <v>27</v>
      </c>
      <c r="U14" s="9" t="s">
        <v>28</v>
      </c>
      <c r="V14" s="1"/>
      <c r="W14" s="8" t="s">
        <v>23</v>
      </c>
      <c r="X14" s="4" t="s">
        <v>24</v>
      </c>
      <c r="Y14" s="4" t="s">
        <v>25</v>
      </c>
      <c r="Z14" s="4" t="s">
        <v>26</v>
      </c>
      <c r="AA14" s="4" t="s">
        <v>27</v>
      </c>
      <c r="AB14" s="9" t="s">
        <v>28</v>
      </c>
      <c r="AC14" s="1"/>
      <c r="AD14" s="8" t="s">
        <v>23</v>
      </c>
      <c r="AE14" s="4" t="s">
        <v>24</v>
      </c>
      <c r="AF14" s="4" t="s">
        <v>25</v>
      </c>
      <c r="AG14" s="4" t="s">
        <v>26</v>
      </c>
      <c r="AH14" s="4" t="s">
        <v>27</v>
      </c>
      <c r="AI14" s="9" t="s">
        <v>28</v>
      </c>
      <c r="AJ14" s="1"/>
      <c r="AK14" s="8" t="s">
        <v>23</v>
      </c>
      <c r="AL14" s="4" t="s">
        <v>24</v>
      </c>
      <c r="AM14" s="4" t="s">
        <v>25</v>
      </c>
      <c r="AN14" s="4" t="s">
        <v>26</v>
      </c>
      <c r="AO14" s="4" t="s">
        <v>27</v>
      </c>
      <c r="AP14" s="9" t="s">
        <v>28</v>
      </c>
      <c r="AQ14" s="1"/>
      <c r="AR14" s="1"/>
      <c r="AS14" s="1"/>
      <c r="AT14" s="1"/>
      <c r="AU14" s="1"/>
      <c r="AV14" s="1"/>
      <c r="AW14" s="1"/>
    </row>
    <row r="15" spans="1:52" ht="24" customHeight="1">
      <c r="A15" s="1"/>
      <c r="B15" s="10"/>
      <c r="C15" s="5"/>
      <c r="D15" s="6"/>
      <c r="E15" s="6"/>
      <c r="F15" s="7" t="str">
        <f>IF(ISBLANK(D15),"",IF(NOT(ISNUMBER(D15)),"",IF(ISBLANK(E15),IF(AND(D15&gt;=0,D15&lt;=1),D15,D15/100),IF(AND(ISNUMBER(E15),E15&gt;0,D15&gt;=0),D15/E15,""))))</f>
        <v/>
      </c>
      <c r="G15" s="11"/>
      <c r="H15" s="1"/>
      <c r="I15" s="10"/>
      <c r="J15" s="5"/>
      <c r="K15" s="6"/>
      <c r="L15" s="6"/>
      <c r="M15" s="7" t="str">
        <f>IF(ISBLANK(K15),"",IF(NOT(ISNUMBER(K15)),"",IF(ISBLANK(L15),IF(AND(K15&gt;=0,K15&lt;=1),K15,K15/100),IF(AND(ISNUMBER(L15),L15&gt;0,K15&gt;=0),K15/L15,""))))</f>
        <v/>
      </c>
      <c r="N15" s="11"/>
      <c r="O15" s="1"/>
      <c r="P15" s="10"/>
      <c r="Q15" s="5"/>
      <c r="R15" s="6"/>
      <c r="S15" s="6"/>
      <c r="T15" s="7" t="str">
        <f>IF(ISBLANK(R15),"",IF(NOT(ISNUMBER(R15)),"",IF(ISBLANK(S15),IF(AND(R15&gt;=0,R15&lt;=1),R15,R15/100),IF(AND(ISNUMBER(S15),S15&gt;0,R15&gt;=0),R15/S15,""))))</f>
        <v/>
      </c>
      <c r="U15" s="11"/>
      <c r="V15" s="1"/>
      <c r="W15" s="10"/>
      <c r="X15" s="5"/>
      <c r="Y15" s="6"/>
      <c r="Z15" s="6"/>
      <c r="AA15" s="7" t="str">
        <f>IF(ISBLANK(Y15),"",IF(NOT(ISNUMBER(Y15)),"",IF(ISBLANK(Z15),IF(AND(Y15&gt;=0,Y15&lt;=1),Y15,Y15/100),IF(AND(ISNUMBER(Z15),Z15&gt;0,Y15&gt;=0),Y15/Z15,""))))</f>
        <v/>
      </c>
      <c r="AB15" s="11"/>
      <c r="AC15" s="1"/>
      <c r="AD15" s="10"/>
      <c r="AE15" s="5"/>
      <c r="AF15" s="6"/>
      <c r="AG15" s="6"/>
      <c r="AH15" s="7" t="str">
        <f>IF(ISBLANK(AF15),"",IF(NOT(ISNUMBER(AF15)),"",IF(ISBLANK(AG15),IF(AND(AF15&gt;=0,AF15&lt;=1),AF15,AF15/100),IF(AND(ISNUMBER(AG15),AG15&gt;0,AF15&gt;=0),AF15/AG15,""))))</f>
        <v/>
      </c>
      <c r="AI15" s="11"/>
      <c r="AJ15" s="1"/>
      <c r="AK15" s="10"/>
      <c r="AL15" s="5"/>
      <c r="AM15" s="6"/>
      <c r="AN15" s="6"/>
      <c r="AO15" s="7" t="str">
        <f>IF(ISBLANK(AM15),"",IF(NOT(ISNUMBER(AM15)),"",IF(ISBLANK(AN15),IF(AND(AM15&gt;=0,AM15&lt;=1),AM15,AM15/100),IF(AND(ISNUMBER(AN15),AN15&gt;0,AM15&gt;=0),AM15/AN15,""))))</f>
        <v/>
      </c>
      <c r="AP15" s="11"/>
      <c r="AQ15" s="1"/>
      <c r="AR15" s="1"/>
      <c r="AS15" s="1"/>
      <c r="AT15" s="1"/>
      <c r="AU15" s="1"/>
      <c r="AV15" s="1"/>
      <c r="AW15" s="1"/>
    </row>
    <row r="16" spans="1:52" ht="24" customHeight="1">
      <c r="A16" s="1"/>
      <c r="B16" s="10"/>
      <c r="C16" s="5"/>
      <c r="D16" s="6"/>
      <c r="E16" s="6"/>
      <c r="F16" s="7" t="str">
        <f>IF(ISBLANK(D16),"",IF(NOT(ISNUMBER(D16)),"",IF(ISBLANK(E16),IF(AND(D16&gt;=0,D16&lt;=1),D16,D16/100),IF(AND(ISNUMBER(E16),E16&gt;0,D16&gt;=0),D16/E16,""))))</f>
        <v/>
      </c>
      <c r="G16" s="11"/>
      <c r="H16" s="1"/>
      <c r="I16" s="10"/>
      <c r="J16" s="5"/>
      <c r="K16" s="6"/>
      <c r="L16" s="6"/>
      <c r="M16" s="7" t="str">
        <f>IF(ISBLANK(K16),"",IF(NOT(ISNUMBER(K16)),"",IF(ISBLANK(L16),IF(AND(K16&gt;=0,K16&lt;=1),K16,K16/100),IF(AND(ISNUMBER(L16),L16&gt;0,K16&gt;=0),K16/L16,""))))</f>
        <v/>
      </c>
      <c r="N16" s="11"/>
      <c r="O16" s="1"/>
      <c r="P16" s="10"/>
      <c r="Q16" s="5"/>
      <c r="R16" s="6"/>
      <c r="S16" s="6"/>
      <c r="T16" s="7" t="str">
        <f>IF(ISBLANK(R16),"",IF(NOT(ISNUMBER(R16)),"",IF(ISBLANK(S16),IF(AND(R16&gt;=0,R16&lt;=1),R16,R16/100),IF(AND(ISNUMBER(S16),S16&gt;0,R16&gt;=0),R16/S16,""))))</f>
        <v/>
      </c>
      <c r="U16" s="11"/>
      <c r="V16" s="1"/>
      <c r="W16" s="10"/>
      <c r="X16" s="5"/>
      <c r="Y16" s="6"/>
      <c r="Z16" s="6"/>
      <c r="AA16" s="7" t="str">
        <f>IF(ISBLANK(Y16),"",IF(NOT(ISNUMBER(Y16)),"",IF(ISBLANK(Z16),IF(AND(Y16&gt;=0,Y16&lt;=1),Y16,Y16/100),IF(AND(ISNUMBER(Z16),Z16&gt;0,Y16&gt;=0),Y16/Z16,""))))</f>
        <v/>
      </c>
      <c r="AB16" s="11"/>
      <c r="AC16" s="1"/>
      <c r="AD16" s="10"/>
      <c r="AE16" s="5"/>
      <c r="AF16" s="6"/>
      <c r="AG16" s="6"/>
      <c r="AH16" s="7" t="str">
        <f>IF(ISBLANK(AF16),"",IF(NOT(ISNUMBER(AF16)),"",IF(ISBLANK(AG16),IF(AND(AF16&gt;=0,AF16&lt;=1),AF16,AF16/100),IF(AND(ISNUMBER(AG16),AG16&gt;0,AF16&gt;=0),AF16/AG16,""))))</f>
        <v/>
      </c>
      <c r="AI16" s="11"/>
      <c r="AJ16" s="1"/>
      <c r="AK16" s="10"/>
      <c r="AL16" s="5"/>
      <c r="AM16" s="6"/>
      <c r="AN16" s="6"/>
      <c r="AO16" s="7" t="str">
        <f>IF(ISBLANK(AM16),"",IF(NOT(ISNUMBER(AM16)),"",IF(ISBLANK(AN16),IF(AND(AM16&gt;=0,AM16&lt;=1),AM16,AM16/100),IF(AND(ISNUMBER(AN16),AN16&gt;0,AM16&gt;=0),AM16/AN16,""))))</f>
        <v/>
      </c>
      <c r="AP16" s="11"/>
      <c r="AQ16" s="1"/>
      <c r="AR16" s="1"/>
      <c r="AS16" s="1"/>
      <c r="AT16" s="1"/>
      <c r="AU16" s="1"/>
      <c r="AV16" s="1"/>
      <c r="AW16" s="1"/>
    </row>
    <row r="17" spans="1:49" ht="24" customHeight="1">
      <c r="A17" s="1"/>
      <c r="B17" s="10"/>
      <c r="C17" s="5"/>
      <c r="D17" s="6"/>
      <c r="E17" s="6"/>
      <c r="F17" s="7" t="str">
        <f>IF(ISBLANK(D17),"",IF(NOT(ISNUMBER(D17)),"",IF(ISBLANK(E17),IF(AND(D17&gt;=0,D17&lt;=1),D17,D17/100),IF(AND(ISNUMBER(E17),E17&gt;0,D17&gt;=0),D17/E17,""))))</f>
        <v/>
      </c>
      <c r="G17" s="11"/>
      <c r="H17" s="1"/>
      <c r="I17" s="10"/>
      <c r="J17" s="5"/>
      <c r="K17" s="6"/>
      <c r="L17" s="6"/>
      <c r="M17" s="7" t="str">
        <f>IF(ISBLANK(K17),"",IF(NOT(ISNUMBER(K17)),"",IF(ISBLANK(L17),IF(AND(K17&gt;=0,K17&lt;=1),K17,K17/100),IF(AND(ISNUMBER(L17),L17&gt;0,K17&gt;=0),K17/L17,""))))</f>
        <v/>
      </c>
      <c r="N17" s="11"/>
      <c r="O17" s="1"/>
      <c r="P17" s="10"/>
      <c r="Q17" s="5"/>
      <c r="R17" s="6"/>
      <c r="S17" s="6"/>
      <c r="T17" s="7" t="str">
        <f>IF(ISBLANK(R17),"",IF(NOT(ISNUMBER(R17)),"",IF(ISBLANK(S17),IF(AND(R17&gt;=0,R17&lt;=1),R17,R17/100),IF(AND(ISNUMBER(S17),S17&gt;0,R17&gt;=0),R17/S17,""))))</f>
        <v/>
      </c>
      <c r="U17" s="11"/>
      <c r="V17" s="1"/>
      <c r="W17" s="10"/>
      <c r="X17" s="5"/>
      <c r="Y17" s="6"/>
      <c r="Z17" s="6"/>
      <c r="AA17" s="7" t="str">
        <f>IF(ISBLANK(Y17),"",IF(NOT(ISNUMBER(Y17)),"",IF(ISBLANK(Z17),IF(AND(Y17&gt;=0,Y17&lt;=1),Y17,Y17/100),IF(AND(ISNUMBER(Z17),Z17&gt;0,Y17&gt;=0),Y17/Z17,""))))</f>
        <v/>
      </c>
      <c r="AB17" s="11"/>
      <c r="AC17" s="1"/>
      <c r="AD17" s="10"/>
      <c r="AE17" s="5"/>
      <c r="AF17" s="6"/>
      <c r="AG17" s="6"/>
      <c r="AH17" s="7" t="str">
        <f>IF(ISBLANK(AF17),"",IF(NOT(ISNUMBER(AF17)),"",IF(ISBLANK(AG17),IF(AND(AF17&gt;=0,AF17&lt;=1),AF17,AF17/100),IF(AND(ISNUMBER(AG17),AG17&gt;0,AF17&gt;=0),AF17/AG17,""))))</f>
        <v/>
      </c>
      <c r="AI17" s="11"/>
      <c r="AJ17" s="1"/>
      <c r="AK17" s="10"/>
      <c r="AL17" s="5"/>
      <c r="AM17" s="6"/>
      <c r="AN17" s="6"/>
      <c r="AO17" s="7" t="str">
        <f>IF(ISBLANK(AM17),"",IF(NOT(ISNUMBER(AM17)),"",IF(ISBLANK(AN17),IF(AND(AM17&gt;=0,AM17&lt;=1),AM17,AM17/100),IF(AND(ISNUMBER(AN17),AN17&gt;0,AM17&gt;=0),AM17/AN17,""))))</f>
        <v/>
      </c>
      <c r="AP17" s="11"/>
      <c r="AQ17" s="1"/>
      <c r="AR17" s="1"/>
      <c r="AS17" s="1"/>
      <c r="AT17" s="1"/>
      <c r="AU17" s="1"/>
      <c r="AV17" s="1"/>
      <c r="AW17" s="1"/>
    </row>
    <row r="18" spans="1:49" ht="24" customHeight="1">
      <c r="A18" s="1"/>
      <c r="B18" s="12"/>
      <c r="C18" s="13"/>
      <c r="D18" s="14"/>
      <c r="E18" s="14"/>
      <c r="F18" s="15" t="str">
        <f>IF(ISBLANK(D18),"",IF(NOT(ISNUMBER(D18)),"",IF(ISBLANK(E18),IF(AND(D18&gt;=0,D18&lt;=1),D18,D18/100),IF(AND(ISNUMBER(E18),E18&gt;0,D18&gt;=0),D18/E18,""))))</f>
        <v/>
      </c>
      <c r="G18" s="16"/>
      <c r="H18" s="1"/>
      <c r="I18" s="12"/>
      <c r="J18" s="13"/>
      <c r="K18" s="14"/>
      <c r="L18" s="14"/>
      <c r="M18" s="15" t="str">
        <f>IF(ISBLANK(K18),"",IF(NOT(ISNUMBER(K18)),"",IF(ISBLANK(L18),IF(AND(K18&gt;=0,K18&lt;=1),K18,K18/100),IF(AND(ISNUMBER(L18),L18&gt;0,K18&gt;=0),K18/L18,""))))</f>
        <v/>
      </c>
      <c r="N18" s="16"/>
      <c r="O18" s="1"/>
      <c r="P18" s="12"/>
      <c r="Q18" s="13"/>
      <c r="R18" s="14"/>
      <c r="S18" s="14"/>
      <c r="T18" s="15" t="str">
        <f>IF(ISBLANK(R18),"",IF(NOT(ISNUMBER(R18)),"",IF(ISBLANK(S18),IF(AND(R18&gt;=0,R18&lt;=1),R18,R18/100),IF(AND(ISNUMBER(S18),S18&gt;0,R18&gt;=0),R18/S18,""))))</f>
        <v/>
      </c>
      <c r="U18" s="16"/>
      <c r="V18" s="1"/>
      <c r="W18" s="12"/>
      <c r="X18" s="13"/>
      <c r="Y18" s="14"/>
      <c r="Z18" s="14"/>
      <c r="AA18" s="15" t="str">
        <f>IF(ISBLANK(Y18),"",IF(NOT(ISNUMBER(Y18)),"",IF(ISBLANK(Z18),IF(AND(Y18&gt;=0,Y18&lt;=1),Y18,Y18/100),IF(AND(ISNUMBER(Z18),Z18&gt;0,Y18&gt;=0),Y18/Z18,""))))</f>
        <v/>
      </c>
      <c r="AB18" s="16"/>
      <c r="AC18" s="1"/>
      <c r="AD18" s="12"/>
      <c r="AE18" s="13"/>
      <c r="AF18" s="14"/>
      <c r="AG18" s="14"/>
      <c r="AH18" s="15" t="str">
        <f>IF(ISBLANK(AF18),"",IF(NOT(ISNUMBER(AF18)),"",IF(ISBLANK(AG18),IF(AND(AF18&gt;=0,AF18&lt;=1),AF18,AF18/100),IF(AND(ISNUMBER(AG18),AG18&gt;0,AF18&gt;=0),AF18/AG18,""))))</f>
        <v/>
      </c>
      <c r="AI18" s="16"/>
      <c r="AJ18" s="1"/>
      <c r="AK18" s="12"/>
      <c r="AL18" s="13"/>
      <c r="AM18" s="14"/>
      <c r="AN18" s="14"/>
      <c r="AO18" s="15" t="str">
        <f>IF(ISBLANK(AM18),"",IF(NOT(ISNUMBER(AM18)),"",IF(ISBLANK(AN18),IF(AND(AM18&gt;=0,AM18&lt;=1),AM18,AM18/100),IF(AND(ISNUMBER(AN18),AN18&gt;0,AM18&gt;=0),AM18/AN18,""))))</f>
        <v/>
      </c>
      <c r="AP18" s="16"/>
      <c r="AQ18" s="1"/>
      <c r="AR18" s="1"/>
      <c r="AS18" s="1"/>
      <c r="AT18" s="1"/>
      <c r="AU18" s="1"/>
      <c r="AV18" s="1"/>
      <c r="AW18" s="1"/>
    </row>
    <row r="19" spans="1:49" ht="7.5" customHeight="1"/>
  </sheetData>
  <mergeCells count="59">
    <mergeCell ref="AR5:AW5"/>
    <mergeCell ref="AR6:AT6"/>
    <mergeCell ref="AU6:AW6"/>
    <mergeCell ref="AR7:AU7"/>
    <mergeCell ref="AV7:AW7"/>
    <mergeCell ref="AK12:AP12"/>
    <mergeCell ref="AK13:AL13"/>
    <mergeCell ref="AO13:AP13"/>
    <mergeCell ref="AQ5:AQ7"/>
    <mergeCell ref="B9:C9"/>
    <mergeCell ref="H9:I9"/>
    <mergeCell ref="M9:N9"/>
    <mergeCell ref="B10:N10"/>
    <mergeCell ref="AJ5:AJ7"/>
    <mergeCell ref="AK5:AP5"/>
    <mergeCell ref="AK6:AM6"/>
    <mergeCell ref="AO6:AP6"/>
    <mergeCell ref="AK7:AP7"/>
    <mergeCell ref="W13:X13"/>
    <mergeCell ref="AA13:AB13"/>
    <mergeCell ref="AC5:AC7"/>
    <mergeCell ref="AD13:AE13"/>
    <mergeCell ref="AH13:AI13"/>
    <mergeCell ref="W5:AB5"/>
    <mergeCell ref="W6:Y6"/>
    <mergeCell ref="AA6:AB6"/>
    <mergeCell ref="W7:AB7"/>
    <mergeCell ref="W12:AB12"/>
    <mergeCell ref="AD5:AI5"/>
    <mergeCell ref="AD6:AF6"/>
    <mergeCell ref="AH6:AI6"/>
    <mergeCell ref="AD7:AI7"/>
    <mergeCell ref="AD12:AI12"/>
    <mergeCell ref="P7:U7"/>
    <mergeCell ref="P12:U12"/>
    <mergeCell ref="P13:Q13"/>
    <mergeCell ref="T13:U13"/>
    <mergeCell ref="V5:V7"/>
    <mergeCell ref="I7:N7"/>
    <mergeCell ref="I12:N12"/>
    <mergeCell ref="I13:J13"/>
    <mergeCell ref="M13:N13"/>
    <mergeCell ref="O5:O7"/>
    <mergeCell ref="B7:G7"/>
    <mergeCell ref="B12:G12"/>
    <mergeCell ref="B13:C13"/>
    <mergeCell ref="F13:G13"/>
    <mergeCell ref="H5:H7"/>
    <mergeCell ref="B2:U2"/>
    <mergeCell ref="B3:U3"/>
    <mergeCell ref="B5:G5"/>
    <mergeCell ref="B6:D6"/>
    <mergeCell ref="F6:G6"/>
    <mergeCell ref="I5:N5"/>
    <mergeCell ref="I6:K6"/>
    <mergeCell ref="M6:N6"/>
    <mergeCell ref="P5:U5"/>
    <mergeCell ref="P6:R6"/>
    <mergeCell ref="T6:U6"/>
  </mergeCells>
  <dataValidations count="5">
    <dataValidation type="list" sqref="F13:G13 AO13:AP13 AH13:AI13 AA13:AB13 T13:U13 M13:N13" xr:uid="{00000000-0002-0000-0800-000000000000}">
      <formula1>"Equal,By Points,Custom"</formula1>
    </dataValidation>
    <dataValidation type="decimal" sqref="D13 AM13 AF13 Y13 R13 K13" xr:uid="{00000000-0002-0000-0800-000001000000}">
      <formula1>0.000001</formula1>
      <formula2>1</formula2>
    </dataValidation>
    <dataValidation type="decimal" operator="greaterThanOrEqual" sqref="D15:D1000 AM15:AM1000 AF15:AF1000 Y15:Y1000 R15:R1000 K15:K1000" xr:uid="{00000000-0002-0000-0800-000002000000}">
      <formula1>0</formula1>
    </dataValidation>
    <dataValidation type="decimal" operator="greaterThan" sqref="E15:E1000 AP15:AP1000 AN15:AN1000 AI15:AI1000 AG15:AG1000 AB15:AB1000 Z15:Z1000 U15:U1000 S15:S1000 N15:N1000 L15:L1000 G15:G1000" xr:uid="{00000000-0002-0000-0800-000003000000}">
      <formula1>0</formula1>
    </dataValidation>
    <dataValidation type="decimal" sqref="E9 L9 J9 G9" xr:uid="{00000000-0002-0000-0800-000004000000}">
      <formula1>0</formula1>
      <formula2>100</formula2>
    </dataValidation>
  </dataValidations>
  <pageMargins left="0.7" right="0.7" top="0.75" bottom="0.75" header="0.3" footer="0.3"/>
  <tableParts count="6">
    <tablePart r:id="rId1"/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GPA Calculator</vt:lpstr>
      <vt:lpstr>Class 1</vt:lpstr>
      <vt:lpstr>Class 2</vt:lpstr>
      <vt:lpstr>Class 3</vt:lpstr>
      <vt:lpstr>Class 4</vt:lpstr>
      <vt:lpstr>Class 5</vt:lpstr>
      <vt:lpstr>Class 6</vt:lpstr>
      <vt:lpstr>Class 7</vt:lpstr>
      <vt:lpstr>Class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Niels Restrepo</cp:lastModifiedBy>
  <dcterms:created xsi:type="dcterms:W3CDTF">2026-09-06T23:31:21Z</dcterms:created>
  <dcterms:modified xsi:type="dcterms:W3CDTF">2026-09-06T23:35:02Z</dcterms:modified>
</cp:coreProperties>
</file>